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тчет за 3 квартал" sheetId="9" r:id="rId1"/>
  </sheets>
  <calcPr calcId="145621"/>
</workbook>
</file>

<file path=xl/calcChain.xml><?xml version="1.0" encoding="utf-8"?>
<calcChain xmlns="http://schemas.openxmlformats.org/spreadsheetml/2006/main">
  <c r="E171" i="9" l="1"/>
  <c r="E170" i="9"/>
  <c r="E169" i="9"/>
  <c r="E168" i="9"/>
  <c r="D110" i="9" l="1"/>
  <c r="D169" i="9"/>
  <c r="D170" i="9"/>
  <c r="D171" i="9"/>
  <c r="D168" i="9"/>
  <c r="F165" i="9"/>
  <c r="F159" i="9"/>
  <c r="H133" i="9"/>
  <c r="F133" i="9"/>
  <c r="E130" i="9"/>
  <c r="D130" i="9"/>
  <c r="F148" i="9"/>
  <c r="E145" i="9"/>
  <c r="F153" i="9"/>
  <c r="E150" i="9"/>
  <c r="E162" i="9"/>
  <c r="D162" i="9"/>
  <c r="E156" i="9"/>
  <c r="D156" i="9"/>
  <c r="I144" i="9"/>
  <c r="F143" i="9"/>
  <c r="I142" i="9"/>
  <c r="I141" i="9"/>
  <c r="E140" i="9"/>
  <c r="H138" i="9"/>
  <c r="I153" i="9"/>
  <c r="E135" i="9"/>
  <c r="D135" i="9"/>
  <c r="E125" i="9"/>
  <c r="E120" i="9"/>
  <c r="E115" i="9"/>
  <c r="H114" i="9"/>
  <c r="H113" i="9"/>
  <c r="F113" i="9"/>
  <c r="H112" i="9"/>
  <c r="E110" i="9"/>
  <c r="H108" i="9"/>
  <c r="E105" i="9"/>
  <c r="E100" i="9"/>
  <c r="H98" i="9"/>
  <c r="H97" i="9"/>
  <c r="E94" i="9"/>
  <c r="F96" i="9"/>
  <c r="D94" i="9"/>
  <c r="H93" i="9"/>
  <c r="F91" i="9"/>
  <c r="E89" i="9"/>
  <c r="H88" i="9"/>
  <c r="F87" i="9"/>
  <c r="F86" i="9"/>
  <c r="E84" i="9"/>
  <c r="E78" i="9"/>
  <c r="F81" i="9"/>
  <c r="F80" i="9"/>
  <c r="F75" i="9"/>
  <c r="D73" i="9"/>
  <c r="E73" i="9"/>
  <c r="F71" i="9"/>
  <c r="F70" i="9"/>
  <c r="E68" i="9"/>
  <c r="F66" i="9"/>
  <c r="F65" i="9"/>
  <c r="E63" i="9"/>
  <c r="D63" i="9"/>
  <c r="F61" i="9"/>
  <c r="F60" i="9"/>
  <c r="E58" i="9"/>
  <c r="I152" i="9" s="1"/>
  <c r="F55" i="9"/>
  <c r="F54" i="9"/>
  <c r="D52" i="9"/>
  <c r="E52" i="9"/>
  <c r="F49" i="9"/>
  <c r="F48" i="9"/>
  <c r="E46" i="9"/>
  <c r="D46" i="9"/>
  <c r="F44" i="9"/>
  <c r="F43" i="9"/>
  <c r="E36" i="9"/>
  <c r="F38" i="9"/>
  <c r="F34" i="9"/>
  <c r="F33" i="9"/>
  <c r="E31" i="9"/>
  <c r="F28" i="9"/>
  <c r="F27" i="9"/>
  <c r="E25" i="9"/>
  <c r="F23" i="9"/>
  <c r="F22" i="9"/>
  <c r="E20" i="9"/>
  <c r="E15" i="9"/>
  <c r="F17" i="9"/>
  <c r="F13" i="9"/>
  <c r="E10" i="9"/>
  <c r="A10" i="9"/>
  <c r="A15" i="9" s="1"/>
  <c r="A20" i="9" s="1"/>
  <c r="A25" i="9" s="1"/>
  <c r="A31" i="9" s="1"/>
  <c r="A36" i="9" s="1"/>
  <c r="A41" i="9" s="1"/>
  <c r="A46" i="9" s="1"/>
  <c r="A52" i="9" s="1"/>
  <c r="A58" i="9" s="1"/>
  <c r="A63" i="9" s="1"/>
  <c r="A68" i="9" s="1"/>
  <c r="A73" i="9" s="1"/>
  <c r="A78" i="9" s="1"/>
  <c r="A84" i="9" s="1"/>
  <c r="A89" i="9" s="1"/>
  <c r="A94" i="9" s="1"/>
  <c r="A100" i="9" s="1"/>
  <c r="A105" i="9" s="1"/>
  <c r="A110" i="9" s="1"/>
  <c r="A115" i="9" s="1"/>
  <c r="A120" i="9" s="1"/>
  <c r="A125" i="9" s="1"/>
  <c r="A135" i="9" s="1"/>
  <c r="A140" i="9" s="1"/>
  <c r="H8" i="9"/>
  <c r="F8" i="9"/>
  <c r="H7" i="9"/>
  <c r="F7" i="9"/>
  <c r="E5" i="9"/>
  <c r="D5" i="9"/>
  <c r="E167" i="9" l="1"/>
  <c r="I151" i="9"/>
  <c r="A130" i="9"/>
  <c r="D167" i="9"/>
  <c r="F162" i="9"/>
  <c r="F156" i="9"/>
  <c r="F130" i="9"/>
  <c r="F63" i="9"/>
  <c r="D89" i="9"/>
  <c r="F89" i="9" s="1"/>
  <c r="D105" i="9"/>
  <c r="F5" i="9"/>
  <c r="F18" i="9"/>
  <c r="E41" i="9"/>
  <c r="F138" i="9"/>
  <c r="A145" i="9"/>
  <c r="A150" i="9" s="1"/>
  <c r="A156" i="9" s="1"/>
  <c r="A162" i="9" s="1"/>
  <c r="I154" i="9"/>
  <c r="D100" i="9"/>
  <c r="F100" i="9" s="1"/>
  <c r="D145" i="9"/>
  <c r="F145" i="9" s="1"/>
  <c r="D150" i="9"/>
  <c r="F150" i="9" s="1"/>
  <c r="D41" i="9"/>
  <c r="F41" i="9" s="1"/>
  <c r="F52" i="9"/>
  <c r="D58" i="9"/>
  <c r="F58" i="9" s="1"/>
  <c r="F73" i="9"/>
  <c r="F94" i="9"/>
  <c r="F110" i="9"/>
  <c r="D115" i="9"/>
  <c r="F115" i="9" s="1"/>
  <c r="D120" i="9"/>
  <c r="F120" i="9" s="1"/>
  <c r="D125" i="9"/>
  <c r="F125" i="9" s="1"/>
  <c r="I143" i="9"/>
  <c r="D68" i="9"/>
  <c r="F68" i="9" s="1"/>
  <c r="D10" i="9"/>
  <c r="F10" i="9" s="1"/>
  <c r="F46" i="9"/>
  <c r="F76" i="9"/>
  <c r="F97" i="9"/>
  <c r="F135" i="9"/>
  <c r="F105" i="9"/>
  <c r="F12" i="9"/>
  <c r="F39" i="9"/>
  <c r="D78" i="9"/>
  <c r="F78" i="9" s="1"/>
  <c r="F92" i="9"/>
  <c r="F103" i="9"/>
  <c r="F108" i="9"/>
  <c r="F118" i="9"/>
  <c r="F123" i="9"/>
  <c r="D15" i="9"/>
  <c r="F15" i="9" s="1"/>
  <c r="D20" i="9"/>
  <c r="F20" i="9" s="1"/>
  <c r="D25" i="9"/>
  <c r="F25" i="9" s="1"/>
  <c r="D31" i="9"/>
  <c r="F31" i="9" s="1"/>
  <c r="D36" i="9"/>
  <c r="F36" i="9" s="1"/>
  <c r="D84" i="9"/>
  <c r="F84" i="9" s="1"/>
  <c r="F128" i="9"/>
  <c r="D140" i="9"/>
  <c r="F140" i="9" s="1"/>
  <c r="F169" i="9" l="1"/>
  <c r="F170" i="9" l="1"/>
  <c r="F167" i="9"/>
</calcChain>
</file>

<file path=xl/sharedStrings.xml><?xml version="1.0" encoding="utf-8"?>
<sst xmlns="http://schemas.openxmlformats.org/spreadsheetml/2006/main" count="215" uniqueCount="60">
  <si>
    <t>Теплоснабжение</t>
  </si>
  <si>
    <t>Водоснабжение</t>
  </si>
  <si>
    <t>Водоотведение</t>
  </si>
  <si>
    <t>Капитальный ремонт сетей теплоснабжения  от котельной №8 участок от ТК ул. Ленина, 12 до ТК гостиница "Югорск"</t>
  </si>
  <si>
    <t>Капитальный ремонт сетей теплоснабжения  от котельной №1 от ТК по ул. Буряка,1 до ул.Железнодорожная,37</t>
  </si>
  <si>
    <t xml:space="preserve">Капитальный ремонт сетей теплоснабжения от ТК 61 до ТК здания опорного пункта полиции по ул.Новая </t>
  </si>
  <si>
    <t xml:space="preserve">Капитальный ремонт самотечной канализации от ул.Ленина,32 </t>
  </si>
  <si>
    <t>Капитальный ремонт сетей холодного водоснабжения от котельной №8 участок от ТК ул. Ленина, 12 до ТК гостиница "Югорск"</t>
  </si>
  <si>
    <t>Капитальный ремонт сетей холодного водоснабжения от котельной №1 от ТК по ул. Буряка,1 до ул.Железнодорожная,37</t>
  </si>
  <si>
    <t xml:space="preserve">Капитальный ремонт сетей холодного водоснабжения от ТК 61 до ТК здания опорного пункта полиции по ул.Новая </t>
  </si>
  <si>
    <t xml:space="preserve">Капитальный ремонт сетей горячего водоснабжения от ТК 61 до ТК здания опорного пункта полиции по ул.Новая </t>
  </si>
  <si>
    <t>Капитальный ремонт сетей горячего водоснабжения  от котельной №8 участок от ТК ул. Ленина, 12 до ТК гостиница "Югорск"</t>
  </si>
  <si>
    <t>Капитальный ремонт сетей горячего водоснабжения от котельной №1 от ТК по ул. Буряка,1 до ул.Железнодорожная,37</t>
  </si>
  <si>
    <t xml:space="preserve">Капитальный ремонт сетей канализации от здания опорного пункта полиции по ул.Новая до КК4 </t>
  </si>
  <si>
    <t>Капитальный ремонт сетей холодного водоснабжения  по ул. Октябрьской</t>
  </si>
  <si>
    <t>Капитальный ремонт теплового колодца ул.Свердлова,8</t>
  </si>
  <si>
    <t>Капитальный ремонт сетей теплоснабжения в квартале улиц Садовая-Менделеева-Вавилова</t>
  </si>
  <si>
    <t>Капитальный ремонт сетей горячего водоснабжения в квартале улиц Садовая-Менделеева-Вавилова</t>
  </si>
  <si>
    <t>Капитальный ремонт сетей холодного водоснабжения в квартале улиц Садовая-Менделеева-Вавилова</t>
  </si>
  <si>
    <t>Капитальный ремонт сетей канализации в квартале улиц Садовая-Менделеева-Вавилова</t>
  </si>
  <si>
    <t>Электроснабжение</t>
  </si>
  <si>
    <t>Капитальный ремонт сетей в 3,6 микрорайоне (2 этап уличное освещение)</t>
  </si>
  <si>
    <t>Капитальный ремонт сетей в 3,6 микрорайоне (3 этап уличное освещение)</t>
  </si>
  <si>
    <t>Капитальный ремонт сетей в 3,6 микрорайоне (4 этап уличное освещение)</t>
  </si>
  <si>
    <t>Капитальный ремонт сетей в 18 микрорайоне (уличное освещение)</t>
  </si>
  <si>
    <t>Капитальный ремонт сетей в 7б микрорайоне (уличное освещение)</t>
  </si>
  <si>
    <t>Капитальный ремонт ТП14-10</t>
  </si>
  <si>
    <t>Капитальный ремонт ВЛ10кВ ф."Зеленая зона"</t>
  </si>
  <si>
    <t>Капитальный ремонт ТП17-13</t>
  </si>
  <si>
    <t xml:space="preserve">Капитальный ремонт  ТП17-4 </t>
  </si>
  <si>
    <t>Капитальный ремонт  ВЛ-10 "Жилищный поселок-2"</t>
  </si>
  <si>
    <t xml:space="preserve">Капитальный ремонт сетей электроснабжения  опорного пункта полиции по ул.Новая </t>
  </si>
  <si>
    <t>Муниципальный жилой фонд</t>
  </si>
  <si>
    <t>Капитальный ремонт муниципального жилого фонда</t>
  </si>
  <si>
    <t>Индивидуальное газовое отопление</t>
  </si>
  <si>
    <t>14 микрорайон (ПИР)</t>
  </si>
  <si>
    <t>Установка узлов учета на котельных (ПИР,СМР)</t>
  </si>
  <si>
    <t>№ п/п</t>
  </si>
  <si>
    <t>Наименование мероприятия программы</t>
  </si>
  <si>
    <t>Источник финансирования</t>
  </si>
  <si>
    <t xml:space="preserve"> Затраты на реализацию программы в текущем году (тыс.руб.)</t>
  </si>
  <si>
    <t>Конъюнктурный обзор</t>
  </si>
  <si>
    <t>план</t>
  </si>
  <si>
    <t>факт</t>
  </si>
  <si>
    <t>%</t>
  </si>
  <si>
    <t>Всего</t>
  </si>
  <si>
    <t xml:space="preserve"> </t>
  </si>
  <si>
    <t>ФБ</t>
  </si>
  <si>
    <t>БАО</t>
  </si>
  <si>
    <t>МБ</t>
  </si>
  <si>
    <t>ВИ</t>
  </si>
  <si>
    <t>ВСЕГО</t>
  </si>
  <si>
    <t>ФБ - федеральный бюджет</t>
  </si>
  <si>
    <t>БАО - бюджет ХМАО-Югры</t>
  </si>
  <si>
    <t>МБ - муниципальный бюджет</t>
  </si>
  <si>
    <t>ВИ - внебюджетные средства</t>
  </si>
  <si>
    <t>Горячее водоснабжение</t>
  </si>
  <si>
    <t>Котельные и котельное оборудование</t>
  </si>
  <si>
    <t>Примечание: на реализацию мероприятий  программы необходимо 92 503,83 тыс.руб. в том числе: бюджет автономного округа 49 248,60 тыс.руб., бюджет МО 12 726,44 тыс.руб., потребность в финансировании 30 528,79 тыс.руб.</t>
  </si>
  <si>
    <t>Отчет об исполнении  ведомственной целевой программы «Подготовка объектов жилищно-коммунального  комплекса муниципального образования город Югорск к осенне-зимнему периоду 2012-2013 годов»
по состоянию на 1 октября 2012 года (3 квартал)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</si>
</sst>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0"/>
    <numFmt numFmtId="166" formatCode="#,##0.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/>
    <xf numFmtId="4" fontId="3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" fontId="0" fillId="0" borderId="5" xfId="0" applyNumberFormat="1" applyBorder="1" applyAlignment="1">
      <alignment horizontal="left" vertical="center"/>
    </xf>
    <xf numFmtId="4" fontId="0" fillId="0" borderId="6" xfId="0" applyNumberFormat="1" applyBorder="1" applyAlignment="1">
      <alignment horizontal="left" vertical="center"/>
    </xf>
    <xf numFmtId="4" fontId="0" fillId="0" borderId="5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tabSelected="1" workbookViewId="0">
      <selection activeCell="A180" sqref="A180:XFD186"/>
    </sheetView>
  </sheetViews>
  <sheetFormatPr defaultRowHeight="15" x14ac:dyDescent="0.25"/>
  <cols>
    <col min="1" max="1" width="5.28515625" style="1" customWidth="1"/>
    <col min="2" max="2" width="62.140625" style="1" customWidth="1"/>
    <col min="3" max="3" width="11.5703125" style="1" customWidth="1"/>
    <col min="4" max="4" width="14.140625" style="1" customWidth="1"/>
    <col min="5" max="5" width="12.5703125" style="1" customWidth="1"/>
    <col min="6" max="6" width="10.7109375" style="1" bestFit="1" customWidth="1"/>
    <col min="7" max="7" width="38.42578125" style="1" customWidth="1"/>
    <col min="8" max="9" width="10.28515625" style="1" hidden="1" customWidth="1"/>
    <col min="10" max="16384" width="9.140625" style="1"/>
  </cols>
  <sheetData>
    <row r="1" spans="1:8" ht="45" customHeight="1" x14ac:dyDescent="0.25">
      <c r="A1" s="50" t="s">
        <v>59</v>
      </c>
      <c r="B1" s="50"/>
      <c r="C1" s="50"/>
      <c r="D1" s="50"/>
      <c r="E1" s="50"/>
      <c r="F1" s="50"/>
      <c r="G1" s="50"/>
    </row>
    <row r="2" spans="1:8" x14ac:dyDescent="0.25">
      <c r="A2" s="51" t="s">
        <v>37</v>
      </c>
      <c r="B2" s="51" t="s">
        <v>38</v>
      </c>
      <c r="C2" s="51" t="s">
        <v>39</v>
      </c>
      <c r="D2" s="53" t="s">
        <v>40</v>
      </c>
      <c r="E2" s="53"/>
      <c r="F2" s="53"/>
      <c r="G2" s="2" t="s">
        <v>41</v>
      </c>
    </row>
    <row r="3" spans="1:8" ht="40.5" customHeight="1" x14ac:dyDescent="0.25">
      <c r="A3" s="52"/>
      <c r="B3" s="52"/>
      <c r="C3" s="52"/>
      <c r="D3" s="3" t="s">
        <v>42</v>
      </c>
      <c r="E3" s="3" t="s">
        <v>43</v>
      </c>
      <c r="F3" s="3" t="s">
        <v>44</v>
      </c>
      <c r="G3" s="2"/>
    </row>
    <row r="4" spans="1:8" x14ac:dyDescent="0.25">
      <c r="A4" s="28" t="s">
        <v>0</v>
      </c>
      <c r="B4" s="29"/>
      <c r="C4" s="29"/>
      <c r="D4" s="29"/>
      <c r="E4" s="29"/>
      <c r="F4" s="29"/>
      <c r="G4" s="30"/>
    </row>
    <row r="5" spans="1:8" x14ac:dyDescent="0.25">
      <c r="A5" s="17">
        <v>1</v>
      </c>
      <c r="B5" s="20" t="s">
        <v>5</v>
      </c>
      <c r="C5" s="9" t="s">
        <v>45</v>
      </c>
      <c r="D5" s="4">
        <f>SUM(D6:D9)</f>
        <v>418.04899999999998</v>
      </c>
      <c r="E5" s="4">
        <f>SUM(E6:E9)</f>
        <v>418.04899999999998</v>
      </c>
      <c r="F5" s="4">
        <f>E5/D5*100</f>
        <v>100</v>
      </c>
      <c r="G5" s="35" t="s">
        <v>46</v>
      </c>
    </row>
    <row r="6" spans="1:8" x14ac:dyDescent="0.25">
      <c r="A6" s="18"/>
      <c r="B6" s="21"/>
      <c r="C6" s="10" t="s">
        <v>47</v>
      </c>
      <c r="D6" s="5">
        <v>0</v>
      </c>
      <c r="E6" s="5">
        <v>0</v>
      </c>
      <c r="F6" s="5">
        <v>0</v>
      </c>
      <c r="G6" s="36"/>
    </row>
    <row r="7" spans="1:8" x14ac:dyDescent="0.25">
      <c r="A7" s="18"/>
      <c r="B7" s="21"/>
      <c r="C7" s="10" t="s">
        <v>48</v>
      </c>
      <c r="D7" s="5">
        <v>397.14654999999999</v>
      </c>
      <c r="E7" s="5">
        <v>397.14654999999999</v>
      </c>
      <c r="F7" s="5">
        <f t="shared" ref="F7:F8" si="0">E7/D7*100</f>
        <v>100</v>
      </c>
      <c r="G7" s="36"/>
      <c r="H7" s="1">
        <f>87.8+259.5</f>
        <v>347.3</v>
      </c>
    </row>
    <row r="8" spans="1:8" x14ac:dyDescent="0.25">
      <c r="A8" s="18"/>
      <c r="B8" s="21"/>
      <c r="C8" s="10" t="s">
        <v>49</v>
      </c>
      <c r="D8" s="5">
        <v>20.902450000000002</v>
      </c>
      <c r="E8" s="5">
        <v>20.902450000000002</v>
      </c>
      <c r="F8" s="5">
        <f t="shared" si="0"/>
        <v>100</v>
      </c>
      <c r="G8" s="36"/>
      <c r="H8" s="1">
        <f>360+12+749.5</f>
        <v>1121.5</v>
      </c>
    </row>
    <row r="9" spans="1:8" x14ac:dyDescent="0.25">
      <c r="A9" s="19"/>
      <c r="B9" s="22"/>
      <c r="C9" s="10" t="s">
        <v>50</v>
      </c>
      <c r="D9" s="5">
        <v>0</v>
      </c>
      <c r="E9" s="5">
        <v>0</v>
      </c>
      <c r="F9" s="5">
        <v>0</v>
      </c>
      <c r="G9" s="37"/>
    </row>
    <row r="10" spans="1:8" x14ac:dyDescent="0.25">
      <c r="A10" s="17">
        <f>A5+1</f>
        <v>2</v>
      </c>
      <c r="B10" s="20" t="s">
        <v>3</v>
      </c>
      <c r="C10" s="9" t="s">
        <v>45</v>
      </c>
      <c r="D10" s="4">
        <f>SUM(D11:D14)</f>
        <v>3438.44</v>
      </c>
      <c r="E10" s="4">
        <f>SUM(E11:E14)</f>
        <v>3438.44</v>
      </c>
      <c r="F10" s="4">
        <f t="shared" ref="F10:F81" si="1">E10/D10*100</f>
        <v>100</v>
      </c>
      <c r="G10" s="35"/>
    </row>
    <row r="11" spans="1:8" x14ac:dyDescent="0.25">
      <c r="A11" s="18"/>
      <c r="B11" s="21"/>
      <c r="C11" s="10" t="s">
        <v>47</v>
      </c>
      <c r="D11" s="5">
        <v>0</v>
      </c>
      <c r="E11" s="5">
        <v>0</v>
      </c>
      <c r="F11" s="5">
        <v>0</v>
      </c>
      <c r="G11" s="36"/>
    </row>
    <row r="12" spans="1:8" x14ac:dyDescent="0.25">
      <c r="A12" s="18"/>
      <c r="B12" s="21"/>
      <c r="C12" s="10" t="s">
        <v>48</v>
      </c>
      <c r="D12" s="5">
        <v>3266.518</v>
      </c>
      <c r="E12" s="5">
        <v>3266.518</v>
      </c>
      <c r="F12" s="5">
        <f t="shared" si="1"/>
        <v>100</v>
      </c>
      <c r="G12" s="36"/>
    </row>
    <row r="13" spans="1:8" x14ac:dyDescent="0.25">
      <c r="A13" s="18"/>
      <c r="B13" s="21"/>
      <c r="C13" s="10" t="s">
        <v>49</v>
      </c>
      <c r="D13" s="5">
        <v>171.922</v>
      </c>
      <c r="E13" s="5">
        <v>171.922</v>
      </c>
      <c r="F13" s="5">
        <f t="shared" si="1"/>
        <v>100</v>
      </c>
      <c r="G13" s="36"/>
    </row>
    <row r="14" spans="1:8" x14ac:dyDescent="0.25">
      <c r="A14" s="19"/>
      <c r="B14" s="22"/>
      <c r="C14" s="10" t="s">
        <v>50</v>
      </c>
      <c r="D14" s="5">
        <v>0</v>
      </c>
      <c r="E14" s="5">
        <v>0</v>
      </c>
      <c r="F14" s="5">
        <v>0</v>
      </c>
      <c r="G14" s="37"/>
    </row>
    <row r="15" spans="1:8" x14ac:dyDescent="0.25">
      <c r="A15" s="17">
        <f>A10+1</f>
        <v>3</v>
      </c>
      <c r="B15" s="20" t="s">
        <v>4</v>
      </c>
      <c r="C15" s="10" t="s">
        <v>45</v>
      </c>
      <c r="D15" s="4">
        <f>SUM(D16:D19)</f>
        <v>5988.79</v>
      </c>
      <c r="E15" s="4">
        <f>SUM(E16:E19)</f>
        <v>5988.79</v>
      </c>
      <c r="F15" s="4">
        <f t="shared" ref="F15:F18" si="2">E15/D15*100</f>
        <v>100</v>
      </c>
      <c r="G15" s="35"/>
    </row>
    <row r="16" spans="1:8" x14ac:dyDescent="0.25">
      <c r="A16" s="18"/>
      <c r="B16" s="21"/>
      <c r="C16" s="10" t="s">
        <v>47</v>
      </c>
      <c r="D16" s="5">
        <v>0</v>
      </c>
      <c r="E16" s="5">
        <v>0</v>
      </c>
      <c r="F16" s="5">
        <v>0</v>
      </c>
      <c r="G16" s="36"/>
    </row>
    <row r="17" spans="1:7" x14ac:dyDescent="0.25">
      <c r="A17" s="18"/>
      <c r="B17" s="21"/>
      <c r="C17" s="10" t="s">
        <v>48</v>
      </c>
      <c r="D17" s="5">
        <v>5689.3504999999996</v>
      </c>
      <c r="E17" s="5">
        <v>5689.3504999999996</v>
      </c>
      <c r="F17" s="5">
        <f t="shared" si="2"/>
        <v>100</v>
      </c>
      <c r="G17" s="36"/>
    </row>
    <row r="18" spans="1:7" x14ac:dyDescent="0.25">
      <c r="A18" s="18"/>
      <c r="B18" s="21"/>
      <c r="C18" s="10" t="s">
        <v>49</v>
      </c>
      <c r="D18" s="5">
        <v>299.43950000000001</v>
      </c>
      <c r="E18" s="5">
        <v>299.43950000000001</v>
      </c>
      <c r="F18" s="5">
        <f t="shared" si="2"/>
        <v>100</v>
      </c>
      <c r="G18" s="36"/>
    </row>
    <row r="19" spans="1:7" x14ac:dyDescent="0.25">
      <c r="A19" s="19"/>
      <c r="B19" s="22"/>
      <c r="C19" s="10" t="s">
        <v>50</v>
      </c>
      <c r="D19" s="5">
        <v>0</v>
      </c>
      <c r="E19" s="5">
        <v>0</v>
      </c>
      <c r="F19" s="5">
        <v>0</v>
      </c>
      <c r="G19" s="37"/>
    </row>
    <row r="20" spans="1:7" x14ac:dyDescent="0.25">
      <c r="A20" s="17">
        <f>A15+1</f>
        <v>4</v>
      </c>
      <c r="B20" s="20" t="s">
        <v>15</v>
      </c>
      <c r="C20" s="10" t="s">
        <v>45</v>
      </c>
      <c r="D20" s="4">
        <f>SUM(D21:D24)</f>
        <v>848.96999999999991</v>
      </c>
      <c r="E20" s="4">
        <f>SUM(E21:E24)</f>
        <v>848.96999999999991</v>
      </c>
      <c r="F20" s="4">
        <f t="shared" si="1"/>
        <v>100</v>
      </c>
      <c r="G20" s="35"/>
    </row>
    <row r="21" spans="1:7" x14ac:dyDescent="0.25">
      <c r="A21" s="18"/>
      <c r="B21" s="21"/>
      <c r="C21" s="10" t="s">
        <v>47</v>
      </c>
      <c r="D21" s="5">
        <v>0</v>
      </c>
      <c r="E21" s="5">
        <v>0</v>
      </c>
      <c r="F21" s="5">
        <v>0</v>
      </c>
      <c r="G21" s="36"/>
    </row>
    <row r="22" spans="1:7" x14ac:dyDescent="0.25">
      <c r="A22" s="18"/>
      <c r="B22" s="21"/>
      <c r="C22" s="10" t="s">
        <v>48</v>
      </c>
      <c r="D22" s="5">
        <v>806.52149999999995</v>
      </c>
      <c r="E22" s="5">
        <v>806.52149999999995</v>
      </c>
      <c r="F22" s="5">
        <f t="shared" si="1"/>
        <v>100</v>
      </c>
      <c r="G22" s="36"/>
    </row>
    <row r="23" spans="1:7" x14ac:dyDescent="0.25">
      <c r="A23" s="18"/>
      <c r="B23" s="21"/>
      <c r="C23" s="10" t="s">
        <v>49</v>
      </c>
      <c r="D23" s="5">
        <v>42.448500000000003</v>
      </c>
      <c r="E23" s="5">
        <v>42.448500000000003</v>
      </c>
      <c r="F23" s="5">
        <f t="shared" si="1"/>
        <v>100</v>
      </c>
      <c r="G23" s="36"/>
    </row>
    <row r="24" spans="1:7" x14ac:dyDescent="0.25">
      <c r="A24" s="19"/>
      <c r="B24" s="22"/>
      <c r="C24" s="10" t="s">
        <v>50</v>
      </c>
      <c r="D24" s="5">
        <v>0</v>
      </c>
      <c r="E24" s="5">
        <v>0</v>
      </c>
      <c r="F24" s="5">
        <v>0</v>
      </c>
      <c r="G24" s="37"/>
    </row>
    <row r="25" spans="1:7" x14ac:dyDescent="0.25">
      <c r="A25" s="17">
        <f t="shared" ref="A25" si="3">A20+1</f>
        <v>5</v>
      </c>
      <c r="B25" s="20" t="s">
        <v>16</v>
      </c>
      <c r="C25" s="10" t="s">
        <v>45</v>
      </c>
      <c r="D25" s="4">
        <f>SUM(D26:D29)</f>
        <v>7910.3766319999995</v>
      </c>
      <c r="E25" s="4">
        <f>SUM(E26:E29)</f>
        <v>4430.6485580000008</v>
      </c>
      <c r="F25" s="4">
        <f t="shared" si="1"/>
        <v>56.010589180755474</v>
      </c>
      <c r="G25" s="35"/>
    </row>
    <row r="26" spans="1:7" x14ac:dyDescent="0.25">
      <c r="A26" s="18"/>
      <c r="B26" s="21"/>
      <c r="C26" s="10" t="s">
        <v>47</v>
      </c>
      <c r="D26" s="5">
        <v>0</v>
      </c>
      <c r="E26" s="5">
        <v>0</v>
      </c>
      <c r="F26" s="5">
        <v>0</v>
      </c>
      <c r="G26" s="36"/>
    </row>
    <row r="27" spans="1:7" x14ac:dyDescent="0.25">
      <c r="A27" s="18"/>
      <c r="B27" s="21"/>
      <c r="C27" s="10" t="s">
        <v>48</v>
      </c>
      <c r="D27" s="5">
        <v>7514.8577999999998</v>
      </c>
      <c r="E27" s="5">
        <v>4209.1161300000003</v>
      </c>
      <c r="F27" s="5">
        <f t="shared" si="1"/>
        <v>56.010589182406093</v>
      </c>
      <c r="G27" s="36"/>
    </row>
    <row r="28" spans="1:7" x14ac:dyDescent="0.25">
      <c r="A28" s="18"/>
      <c r="B28" s="21"/>
      <c r="C28" s="10" t="s">
        <v>49</v>
      </c>
      <c r="D28" s="5">
        <v>395.51883199999997</v>
      </c>
      <c r="E28" s="5">
        <v>221.53242800000001</v>
      </c>
      <c r="F28" s="5">
        <f t="shared" si="1"/>
        <v>56.010589149393532</v>
      </c>
      <c r="G28" s="36"/>
    </row>
    <row r="29" spans="1:7" x14ac:dyDescent="0.25">
      <c r="A29" s="19"/>
      <c r="B29" s="22"/>
      <c r="C29" s="10" t="s">
        <v>50</v>
      </c>
      <c r="D29" s="5">
        <v>0</v>
      </c>
      <c r="E29" s="5">
        <v>0</v>
      </c>
      <c r="F29" s="5">
        <v>0</v>
      </c>
      <c r="G29" s="37"/>
    </row>
    <row r="30" spans="1:7" x14ac:dyDescent="0.25">
      <c r="A30" s="14" t="s">
        <v>56</v>
      </c>
      <c r="B30" s="31"/>
      <c r="C30" s="31"/>
      <c r="D30" s="31"/>
      <c r="E30" s="31"/>
      <c r="F30" s="31"/>
      <c r="G30" s="32"/>
    </row>
    <row r="31" spans="1:7" x14ac:dyDescent="0.25">
      <c r="A31" s="17">
        <f t="shared" ref="A31" si="4">A25+1</f>
        <v>6</v>
      </c>
      <c r="B31" s="20" t="s">
        <v>10</v>
      </c>
      <c r="C31" s="10" t="s">
        <v>45</v>
      </c>
      <c r="D31" s="4">
        <f>SUM(D32:D35)</f>
        <v>358.65</v>
      </c>
      <c r="E31" s="4">
        <f>SUM(E32:E35)</f>
        <v>358.65</v>
      </c>
      <c r="F31" s="4">
        <f t="shared" si="1"/>
        <v>100</v>
      </c>
      <c r="G31" s="35"/>
    </row>
    <row r="32" spans="1:7" x14ac:dyDescent="0.25">
      <c r="A32" s="18"/>
      <c r="B32" s="21"/>
      <c r="C32" s="10" t="s">
        <v>47</v>
      </c>
      <c r="D32" s="5">
        <v>0</v>
      </c>
      <c r="E32" s="5">
        <v>0</v>
      </c>
      <c r="F32" s="5">
        <v>0</v>
      </c>
      <c r="G32" s="36"/>
    </row>
    <row r="33" spans="1:7" x14ac:dyDescent="0.25">
      <c r="A33" s="18"/>
      <c r="B33" s="21"/>
      <c r="C33" s="10" t="s">
        <v>48</v>
      </c>
      <c r="D33" s="5">
        <v>340.71749999999997</v>
      </c>
      <c r="E33" s="5">
        <v>340.71749999999997</v>
      </c>
      <c r="F33" s="5">
        <f t="shared" si="1"/>
        <v>100</v>
      </c>
      <c r="G33" s="36"/>
    </row>
    <row r="34" spans="1:7" x14ac:dyDescent="0.25">
      <c r="A34" s="18"/>
      <c r="B34" s="21"/>
      <c r="C34" s="10" t="s">
        <v>49</v>
      </c>
      <c r="D34" s="5">
        <v>17.932500000000001</v>
      </c>
      <c r="E34" s="5">
        <v>17.932500000000001</v>
      </c>
      <c r="F34" s="5">
        <f t="shared" si="1"/>
        <v>100</v>
      </c>
      <c r="G34" s="36"/>
    </row>
    <row r="35" spans="1:7" x14ac:dyDescent="0.25">
      <c r="A35" s="19"/>
      <c r="B35" s="22"/>
      <c r="C35" s="10" t="s">
        <v>50</v>
      </c>
      <c r="D35" s="5">
        <v>0</v>
      </c>
      <c r="E35" s="5">
        <v>0</v>
      </c>
      <c r="F35" s="5">
        <v>0</v>
      </c>
      <c r="G35" s="37"/>
    </row>
    <row r="36" spans="1:7" x14ac:dyDescent="0.25">
      <c r="A36" s="17">
        <f t="shared" ref="A36" si="5">A31+1</f>
        <v>7</v>
      </c>
      <c r="B36" s="20" t="s">
        <v>11</v>
      </c>
      <c r="C36" s="10" t="s">
        <v>45</v>
      </c>
      <c r="D36" s="4">
        <f>SUM(D37:D40)</f>
        <v>909.81999999999994</v>
      </c>
      <c r="E36" s="4">
        <f>SUM(E37:E40)</f>
        <v>909.81999999999994</v>
      </c>
      <c r="F36" s="4">
        <f t="shared" si="1"/>
        <v>100</v>
      </c>
      <c r="G36" s="35"/>
    </row>
    <row r="37" spans="1:7" x14ac:dyDescent="0.25">
      <c r="A37" s="18"/>
      <c r="B37" s="21"/>
      <c r="C37" s="10" t="s">
        <v>47</v>
      </c>
      <c r="D37" s="5">
        <v>0</v>
      </c>
      <c r="E37" s="5">
        <v>0</v>
      </c>
      <c r="F37" s="5">
        <v>0</v>
      </c>
      <c r="G37" s="36"/>
    </row>
    <row r="38" spans="1:7" x14ac:dyDescent="0.25">
      <c r="A38" s="18"/>
      <c r="B38" s="21"/>
      <c r="C38" s="10" t="s">
        <v>48</v>
      </c>
      <c r="D38" s="5">
        <v>864.32899999999995</v>
      </c>
      <c r="E38" s="5">
        <v>864.32899999999995</v>
      </c>
      <c r="F38" s="5">
        <f t="shared" si="1"/>
        <v>100</v>
      </c>
      <c r="G38" s="36"/>
    </row>
    <row r="39" spans="1:7" x14ac:dyDescent="0.25">
      <c r="A39" s="18"/>
      <c r="B39" s="21"/>
      <c r="C39" s="10" t="s">
        <v>49</v>
      </c>
      <c r="D39" s="5">
        <v>45.491</v>
      </c>
      <c r="E39" s="5">
        <v>45.491</v>
      </c>
      <c r="F39" s="5">
        <f t="shared" si="1"/>
        <v>100</v>
      </c>
      <c r="G39" s="36"/>
    </row>
    <row r="40" spans="1:7" x14ac:dyDescent="0.25">
      <c r="A40" s="19"/>
      <c r="B40" s="22"/>
      <c r="C40" s="10" t="s">
        <v>50</v>
      </c>
      <c r="D40" s="5">
        <v>0</v>
      </c>
      <c r="E40" s="5">
        <v>0</v>
      </c>
      <c r="F40" s="5">
        <v>0</v>
      </c>
      <c r="G40" s="37"/>
    </row>
    <row r="41" spans="1:7" x14ac:dyDescent="0.25">
      <c r="A41" s="17">
        <f t="shared" ref="A41" si="6">A36+1</f>
        <v>8</v>
      </c>
      <c r="B41" s="20" t="s">
        <v>12</v>
      </c>
      <c r="C41" s="10" t="s">
        <v>45</v>
      </c>
      <c r="D41" s="4">
        <f>SUM(D42:D45)</f>
        <v>1424.5800000000002</v>
      </c>
      <c r="E41" s="4">
        <f>SUM(E42:E45)</f>
        <v>1424.5800000000002</v>
      </c>
      <c r="F41" s="4">
        <f t="shared" si="1"/>
        <v>100</v>
      </c>
      <c r="G41" s="35"/>
    </row>
    <row r="42" spans="1:7" x14ac:dyDescent="0.25">
      <c r="A42" s="18"/>
      <c r="B42" s="21"/>
      <c r="C42" s="10" t="s">
        <v>47</v>
      </c>
      <c r="D42" s="5">
        <v>0</v>
      </c>
      <c r="E42" s="5">
        <v>0</v>
      </c>
      <c r="F42" s="5">
        <v>0</v>
      </c>
      <c r="G42" s="36"/>
    </row>
    <row r="43" spans="1:7" x14ac:dyDescent="0.25">
      <c r="A43" s="18"/>
      <c r="B43" s="21"/>
      <c r="C43" s="10" t="s">
        <v>48</v>
      </c>
      <c r="D43" s="5">
        <v>1353.3510000000001</v>
      </c>
      <c r="E43" s="5">
        <v>1353.3510000000001</v>
      </c>
      <c r="F43" s="5">
        <f t="shared" si="1"/>
        <v>100</v>
      </c>
      <c r="G43" s="36"/>
    </row>
    <row r="44" spans="1:7" x14ac:dyDescent="0.25">
      <c r="A44" s="18"/>
      <c r="B44" s="21"/>
      <c r="C44" s="10" t="s">
        <v>49</v>
      </c>
      <c r="D44" s="5">
        <v>71.228999999999999</v>
      </c>
      <c r="E44" s="5">
        <v>71.228999999999999</v>
      </c>
      <c r="F44" s="5">
        <f t="shared" si="1"/>
        <v>100</v>
      </c>
      <c r="G44" s="36"/>
    </row>
    <row r="45" spans="1:7" x14ac:dyDescent="0.25">
      <c r="A45" s="19"/>
      <c r="B45" s="22"/>
      <c r="C45" s="10" t="s">
        <v>50</v>
      </c>
      <c r="D45" s="5">
        <v>0</v>
      </c>
      <c r="E45" s="5">
        <v>0</v>
      </c>
      <c r="F45" s="5">
        <v>0</v>
      </c>
      <c r="G45" s="37"/>
    </row>
    <row r="46" spans="1:7" x14ac:dyDescent="0.25">
      <c r="A46" s="17">
        <f t="shared" ref="A46" si="7">A41+1</f>
        <v>9</v>
      </c>
      <c r="B46" s="20" t="s">
        <v>17</v>
      </c>
      <c r="C46" s="10" t="s">
        <v>45</v>
      </c>
      <c r="D46" s="4">
        <f>SUM(D47:D50)</f>
        <v>7910.5446320000001</v>
      </c>
      <c r="E46" s="4">
        <f>SUM(E47:E50)</f>
        <v>395.68683199999998</v>
      </c>
      <c r="F46" s="4">
        <f t="shared" si="1"/>
        <v>5.0020175652552972</v>
      </c>
      <c r="G46" s="35"/>
    </row>
    <row r="47" spans="1:7" x14ac:dyDescent="0.25">
      <c r="A47" s="18"/>
      <c r="B47" s="21"/>
      <c r="C47" s="10" t="s">
        <v>47</v>
      </c>
      <c r="D47" s="5">
        <v>0</v>
      </c>
      <c r="E47" s="5">
        <v>0</v>
      </c>
      <c r="F47" s="5">
        <v>0</v>
      </c>
      <c r="G47" s="36"/>
    </row>
    <row r="48" spans="1:7" x14ac:dyDescent="0.25">
      <c r="A48" s="18"/>
      <c r="B48" s="21"/>
      <c r="C48" s="10" t="s">
        <v>48</v>
      </c>
      <c r="D48" s="5">
        <v>7514.8577999999998</v>
      </c>
      <c r="E48" s="5">
        <v>0</v>
      </c>
      <c r="F48" s="5">
        <f t="shared" si="1"/>
        <v>0</v>
      </c>
      <c r="G48" s="36"/>
    </row>
    <row r="49" spans="1:7" x14ac:dyDescent="0.25">
      <c r="A49" s="18"/>
      <c r="B49" s="21"/>
      <c r="C49" s="10" t="s">
        <v>49</v>
      </c>
      <c r="D49" s="5">
        <v>395.68683199999998</v>
      </c>
      <c r="E49" s="5">
        <v>395.68683199999998</v>
      </c>
      <c r="F49" s="5">
        <f t="shared" si="1"/>
        <v>100</v>
      </c>
      <c r="G49" s="36"/>
    </row>
    <row r="50" spans="1:7" x14ac:dyDescent="0.25">
      <c r="A50" s="19"/>
      <c r="B50" s="22"/>
      <c r="C50" s="10" t="s">
        <v>50</v>
      </c>
      <c r="D50" s="5">
        <v>0</v>
      </c>
      <c r="E50" s="5">
        <v>0</v>
      </c>
      <c r="F50" s="5">
        <v>0</v>
      </c>
      <c r="G50" s="37"/>
    </row>
    <row r="51" spans="1:7" x14ac:dyDescent="0.25">
      <c r="A51" s="14" t="s">
        <v>57</v>
      </c>
      <c r="B51" s="33"/>
      <c r="C51" s="33"/>
      <c r="D51" s="33"/>
      <c r="E51" s="33"/>
      <c r="F51" s="33"/>
      <c r="G51" s="34"/>
    </row>
    <row r="52" spans="1:7" x14ac:dyDescent="0.25">
      <c r="A52" s="44">
        <f t="shared" ref="A52" si="8">A46+1</f>
        <v>10</v>
      </c>
      <c r="B52" s="20" t="s">
        <v>36</v>
      </c>
      <c r="C52" s="10" t="s">
        <v>45</v>
      </c>
      <c r="D52" s="4">
        <f>SUM(D53:D56)</f>
        <v>2165.9111000000003</v>
      </c>
      <c r="E52" s="4">
        <f>SUM(E53:E56)</f>
        <v>0</v>
      </c>
      <c r="F52" s="4">
        <f t="shared" si="1"/>
        <v>0</v>
      </c>
      <c r="G52" s="35"/>
    </row>
    <row r="53" spans="1:7" x14ac:dyDescent="0.25">
      <c r="A53" s="45"/>
      <c r="B53" s="21"/>
      <c r="C53" s="10" t="s">
        <v>47</v>
      </c>
      <c r="D53" s="5">
        <v>0</v>
      </c>
      <c r="E53" s="5">
        <v>0</v>
      </c>
      <c r="F53" s="5">
        <v>0</v>
      </c>
      <c r="G53" s="36"/>
    </row>
    <row r="54" spans="1:7" x14ac:dyDescent="0.25">
      <c r="A54" s="45"/>
      <c r="B54" s="21"/>
      <c r="C54" s="10" t="s">
        <v>48</v>
      </c>
      <c r="D54" s="5">
        <v>1729.8655450000001</v>
      </c>
      <c r="E54" s="5">
        <v>0</v>
      </c>
      <c r="F54" s="5">
        <f t="shared" si="1"/>
        <v>0</v>
      </c>
      <c r="G54" s="36"/>
    </row>
    <row r="55" spans="1:7" x14ac:dyDescent="0.25">
      <c r="A55" s="45"/>
      <c r="B55" s="21"/>
      <c r="C55" s="10" t="s">
        <v>49</v>
      </c>
      <c r="D55" s="5">
        <v>436.04555499999998</v>
      </c>
      <c r="E55" s="5">
        <v>0</v>
      </c>
      <c r="F55" s="5">
        <f t="shared" si="1"/>
        <v>0</v>
      </c>
      <c r="G55" s="36"/>
    </row>
    <row r="56" spans="1:7" x14ac:dyDescent="0.25">
      <c r="A56" s="46"/>
      <c r="B56" s="22"/>
      <c r="C56" s="10" t="s">
        <v>50</v>
      </c>
      <c r="D56" s="5">
        <v>0</v>
      </c>
      <c r="E56" s="5">
        <v>0</v>
      </c>
      <c r="F56" s="5">
        <v>0</v>
      </c>
      <c r="G56" s="37"/>
    </row>
    <row r="57" spans="1:7" x14ac:dyDescent="0.25">
      <c r="A57" s="14" t="s">
        <v>1</v>
      </c>
      <c r="B57" s="33"/>
      <c r="C57" s="33"/>
      <c r="D57" s="33"/>
      <c r="E57" s="33"/>
      <c r="F57" s="33"/>
      <c r="G57" s="34"/>
    </row>
    <row r="58" spans="1:7" x14ac:dyDescent="0.25">
      <c r="A58" s="17">
        <f t="shared" ref="A58" si="9">A52+1</f>
        <v>11</v>
      </c>
      <c r="B58" s="20" t="s">
        <v>9</v>
      </c>
      <c r="C58" s="10" t="s">
        <v>45</v>
      </c>
      <c r="D58" s="4">
        <f>SUM(D59:D62)</f>
        <v>179.32999999999998</v>
      </c>
      <c r="E58" s="4">
        <f>SUM(E59:E62)</f>
        <v>179.32999999999998</v>
      </c>
      <c r="F58" s="4">
        <f t="shared" si="1"/>
        <v>100</v>
      </c>
      <c r="G58" s="35"/>
    </row>
    <row r="59" spans="1:7" x14ac:dyDescent="0.25">
      <c r="A59" s="18"/>
      <c r="B59" s="21"/>
      <c r="C59" s="10" t="s">
        <v>47</v>
      </c>
      <c r="D59" s="5">
        <v>0</v>
      </c>
      <c r="E59" s="5">
        <v>0</v>
      </c>
      <c r="F59" s="5">
        <v>0</v>
      </c>
      <c r="G59" s="36"/>
    </row>
    <row r="60" spans="1:7" x14ac:dyDescent="0.25">
      <c r="A60" s="18"/>
      <c r="B60" s="21"/>
      <c r="C60" s="10" t="s">
        <v>48</v>
      </c>
      <c r="D60" s="5">
        <v>170.36349999999999</v>
      </c>
      <c r="E60" s="5">
        <v>170.36349999999999</v>
      </c>
      <c r="F60" s="5">
        <f t="shared" si="1"/>
        <v>100</v>
      </c>
      <c r="G60" s="36"/>
    </row>
    <row r="61" spans="1:7" x14ac:dyDescent="0.25">
      <c r="A61" s="18"/>
      <c r="B61" s="21"/>
      <c r="C61" s="10" t="s">
        <v>49</v>
      </c>
      <c r="D61" s="5">
        <v>8.9664999999999999</v>
      </c>
      <c r="E61" s="5">
        <v>8.9664999999999999</v>
      </c>
      <c r="F61" s="5">
        <f t="shared" si="1"/>
        <v>100</v>
      </c>
      <c r="G61" s="36"/>
    </row>
    <row r="62" spans="1:7" x14ac:dyDescent="0.25">
      <c r="A62" s="19"/>
      <c r="B62" s="22"/>
      <c r="C62" s="10" t="s">
        <v>50</v>
      </c>
      <c r="D62" s="5">
        <v>0</v>
      </c>
      <c r="E62" s="5">
        <v>0</v>
      </c>
      <c r="F62" s="5">
        <v>0</v>
      </c>
      <c r="G62" s="37"/>
    </row>
    <row r="63" spans="1:7" x14ac:dyDescent="0.25">
      <c r="A63" s="17">
        <f t="shared" ref="A63" si="10">A58+1</f>
        <v>12</v>
      </c>
      <c r="B63" s="20" t="s">
        <v>14</v>
      </c>
      <c r="C63" s="10" t="s">
        <v>45</v>
      </c>
      <c r="D63" s="4">
        <f>SUM(D64:D67)</f>
        <v>11227</v>
      </c>
      <c r="E63" s="4">
        <f>SUM(E64:E67)</f>
        <v>4955.9673700000003</v>
      </c>
      <c r="F63" s="4">
        <f t="shared" si="1"/>
        <v>44.143291796561861</v>
      </c>
      <c r="G63" s="35"/>
    </row>
    <row r="64" spans="1:7" x14ac:dyDescent="0.25">
      <c r="A64" s="18"/>
      <c r="B64" s="21"/>
      <c r="C64" s="10" t="s">
        <v>47</v>
      </c>
      <c r="D64" s="5">
        <v>0</v>
      </c>
      <c r="E64" s="5">
        <v>0</v>
      </c>
      <c r="F64" s="5">
        <v>0</v>
      </c>
      <c r="G64" s="36"/>
    </row>
    <row r="65" spans="1:7" x14ac:dyDescent="0.25">
      <c r="A65" s="18"/>
      <c r="B65" s="21"/>
      <c r="C65" s="10" t="s">
        <v>48</v>
      </c>
      <c r="D65" s="5">
        <v>10665.65</v>
      </c>
      <c r="E65" s="5">
        <v>4708.1689999999999</v>
      </c>
      <c r="F65" s="5">
        <f t="shared" si="1"/>
        <v>44.143291782498018</v>
      </c>
      <c r="G65" s="36"/>
    </row>
    <row r="66" spans="1:7" x14ac:dyDescent="0.25">
      <c r="A66" s="18"/>
      <c r="B66" s="21"/>
      <c r="C66" s="10" t="s">
        <v>49</v>
      </c>
      <c r="D66" s="5">
        <v>561.35</v>
      </c>
      <c r="E66" s="5">
        <v>247.79837000000001</v>
      </c>
      <c r="F66" s="5">
        <f t="shared" si="1"/>
        <v>44.14329206377483</v>
      </c>
      <c r="G66" s="36"/>
    </row>
    <row r="67" spans="1:7" x14ac:dyDescent="0.25">
      <c r="A67" s="19"/>
      <c r="B67" s="22"/>
      <c r="C67" s="10" t="s">
        <v>50</v>
      </c>
      <c r="D67" s="5">
        <v>0</v>
      </c>
      <c r="E67" s="5">
        <v>0</v>
      </c>
      <c r="F67" s="5">
        <v>0</v>
      </c>
      <c r="G67" s="37"/>
    </row>
    <row r="68" spans="1:7" x14ac:dyDescent="0.25">
      <c r="A68" s="17">
        <f t="shared" ref="A68" si="11">A63+1</f>
        <v>13</v>
      </c>
      <c r="B68" s="20" t="s">
        <v>7</v>
      </c>
      <c r="C68" s="10" t="s">
        <v>45</v>
      </c>
      <c r="D68" s="4">
        <f>SUM(D69:D72)</f>
        <v>765.63</v>
      </c>
      <c r="E68" s="4">
        <f>SUM(E69:E72)</f>
        <v>746.84365000000003</v>
      </c>
      <c r="F68" s="4">
        <f t="shared" si="1"/>
        <v>97.546288677298449</v>
      </c>
      <c r="G68" s="47"/>
    </row>
    <row r="69" spans="1:7" x14ac:dyDescent="0.25">
      <c r="A69" s="18"/>
      <c r="B69" s="21"/>
      <c r="C69" s="10" t="s">
        <v>47</v>
      </c>
      <c r="D69" s="5">
        <v>0</v>
      </c>
      <c r="E69" s="5">
        <v>0</v>
      </c>
      <c r="F69" s="5">
        <v>0</v>
      </c>
      <c r="G69" s="48"/>
    </row>
    <row r="70" spans="1:7" x14ac:dyDescent="0.25">
      <c r="A70" s="18"/>
      <c r="B70" s="21"/>
      <c r="C70" s="10" t="s">
        <v>48</v>
      </c>
      <c r="D70" s="5">
        <v>727.34849999999994</v>
      </c>
      <c r="E70" s="5">
        <v>709.50147000000004</v>
      </c>
      <c r="F70" s="5">
        <f t="shared" si="1"/>
        <v>97.546289021012626</v>
      </c>
      <c r="G70" s="48"/>
    </row>
    <row r="71" spans="1:7" x14ac:dyDescent="0.25">
      <c r="A71" s="18"/>
      <c r="B71" s="21"/>
      <c r="C71" s="10" t="s">
        <v>49</v>
      </c>
      <c r="D71" s="5">
        <v>38.281500000000001</v>
      </c>
      <c r="E71" s="5">
        <v>37.342179999999999</v>
      </c>
      <c r="F71" s="5">
        <f t="shared" si="1"/>
        <v>97.546282146728842</v>
      </c>
      <c r="G71" s="48"/>
    </row>
    <row r="72" spans="1:7" x14ac:dyDescent="0.25">
      <c r="A72" s="19"/>
      <c r="B72" s="22"/>
      <c r="C72" s="10" t="s">
        <v>50</v>
      </c>
      <c r="D72" s="5">
        <v>0</v>
      </c>
      <c r="E72" s="5">
        <v>0</v>
      </c>
      <c r="F72" s="5">
        <v>0</v>
      </c>
      <c r="G72" s="49"/>
    </row>
    <row r="73" spans="1:7" x14ac:dyDescent="0.25">
      <c r="A73" s="17">
        <f t="shared" ref="A73" si="12">A68+1</f>
        <v>14</v>
      </c>
      <c r="B73" s="20" t="s">
        <v>8</v>
      </c>
      <c r="C73" s="10" t="s">
        <v>45</v>
      </c>
      <c r="D73" s="4">
        <f>SUM(D74:D77)</f>
        <v>251.19</v>
      </c>
      <c r="E73" s="4">
        <f>SUM(E74:E77)</f>
        <v>250.81414999999998</v>
      </c>
      <c r="F73" s="4">
        <f t="shared" si="1"/>
        <v>99.850372228193791</v>
      </c>
      <c r="G73" s="47"/>
    </row>
    <row r="74" spans="1:7" x14ac:dyDescent="0.25">
      <c r="A74" s="18"/>
      <c r="B74" s="21"/>
      <c r="C74" s="10" t="s">
        <v>47</v>
      </c>
      <c r="D74" s="5">
        <v>0</v>
      </c>
      <c r="E74" s="5">
        <v>0</v>
      </c>
      <c r="F74" s="5">
        <v>0</v>
      </c>
      <c r="G74" s="48"/>
    </row>
    <row r="75" spans="1:7" x14ac:dyDescent="0.25">
      <c r="A75" s="18"/>
      <c r="B75" s="21"/>
      <c r="C75" s="10" t="s">
        <v>48</v>
      </c>
      <c r="D75" s="5">
        <v>238.63050000000001</v>
      </c>
      <c r="E75" s="5">
        <v>238.27343999999999</v>
      </c>
      <c r="F75" s="5">
        <f t="shared" si="1"/>
        <v>99.850371180549004</v>
      </c>
      <c r="G75" s="48"/>
    </row>
    <row r="76" spans="1:7" x14ac:dyDescent="0.25">
      <c r="A76" s="18"/>
      <c r="B76" s="21"/>
      <c r="C76" s="10" t="s">
        <v>49</v>
      </c>
      <c r="D76" s="5">
        <v>12.5595</v>
      </c>
      <c r="E76" s="5">
        <v>12.540710000000001</v>
      </c>
      <c r="F76" s="5">
        <f t="shared" si="1"/>
        <v>99.850392133444814</v>
      </c>
      <c r="G76" s="48"/>
    </row>
    <row r="77" spans="1:7" x14ac:dyDescent="0.25">
      <c r="A77" s="19"/>
      <c r="B77" s="22"/>
      <c r="C77" s="10" t="s">
        <v>50</v>
      </c>
      <c r="D77" s="5">
        <v>0</v>
      </c>
      <c r="E77" s="5">
        <v>0</v>
      </c>
      <c r="F77" s="5">
        <v>0</v>
      </c>
      <c r="G77" s="49"/>
    </row>
    <row r="78" spans="1:7" ht="24" customHeight="1" x14ac:dyDescent="0.25">
      <c r="A78" s="44">
        <f t="shared" ref="A78" si="13">A73+1</f>
        <v>15</v>
      </c>
      <c r="B78" s="20" t="s">
        <v>18</v>
      </c>
      <c r="C78" s="10" t="s">
        <v>45</v>
      </c>
      <c r="D78" s="4">
        <f>SUM(D79:D82)</f>
        <v>3955.1883159999998</v>
      </c>
      <c r="E78" s="4">
        <f>SUM(E79:E82)</f>
        <v>177.19623999999999</v>
      </c>
      <c r="F78" s="4">
        <f t="shared" si="1"/>
        <v>4.4800961633908711</v>
      </c>
      <c r="G78" s="41"/>
    </row>
    <row r="79" spans="1:7" x14ac:dyDescent="0.25">
      <c r="A79" s="45"/>
      <c r="B79" s="21"/>
      <c r="C79" s="10" t="s">
        <v>47</v>
      </c>
      <c r="D79" s="5">
        <v>0</v>
      </c>
      <c r="E79" s="5">
        <v>0</v>
      </c>
      <c r="F79" s="5">
        <v>0</v>
      </c>
      <c r="G79" s="42"/>
    </row>
    <row r="80" spans="1:7" x14ac:dyDescent="0.25">
      <c r="A80" s="45"/>
      <c r="B80" s="21"/>
      <c r="C80" s="10" t="s">
        <v>48</v>
      </c>
      <c r="D80" s="5">
        <v>3757.4288999999999</v>
      </c>
      <c r="E80" s="5">
        <v>0</v>
      </c>
      <c r="F80" s="5">
        <f t="shared" si="1"/>
        <v>0</v>
      </c>
      <c r="G80" s="42"/>
    </row>
    <row r="81" spans="1:8" x14ac:dyDescent="0.25">
      <c r="A81" s="45"/>
      <c r="B81" s="21"/>
      <c r="C81" s="10" t="s">
        <v>49</v>
      </c>
      <c r="D81" s="5">
        <v>197.75941599999999</v>
      </c>
      <c r="E81" s="5">
        <v>177.19623999999999</v>
      </c>
      <c r="F81" s="5">
        <f t="shared" si="1"/>
        <v>89.60192317720032</v>
      </c>
      <c r="G81" s="42"/>
    </row>
    <row r="82" spans="1:8" x14ac:dyDescent="0.25">
      <c r="A82" s="46"/>
      <c r="B82" s="22"/>
      <c r="C82" s="10" t="s">
        <v>50</v>
      </c>
      <c r="D82" s="5">
        <v>0</v>
      </c>
      <c r="E82" s="5">
        <v>0</v>
      </c>
      <c r="F82" s="5">
        <v>0</v>
      </c>
      <c r="G82" s="43"/>
    </row>
    <row r="83" spans="1:8" x14ac:dyDescent="0.25">
      <c r="A83" s="14" t="s">
        <v>2</v>
      </c>
      <c r="B83" s="33"/>
      <c r="C83" s="33"/>
      <c r="D83" s="33"/>
      <c r="E83" s="33"/>
      <c r="F83" s="33"/>
      <c r="G83" s="34"/>
    </row>
    <row r="84" spans="1:8" x14ac:dyDescent="0.25">
      <c r="A84" s="17">
        <f>A78+1</f>
        <v>16</v>
      </c>
      <c r="B84" s="20" t="s">
        <v>6</v>
      </c>
      <c r="C84" s="10" t="s">
        <v>45</v>
      </c>
      <c r="D84" s="4">
        <f>SUM(D85:D88)</f>
        <v>2278.59</v>
      </c>
      <c r="E84" s="4">
        <f>SUM(E85:E88)</f>
        <v>1227.06557</v>
      </c>
      <c r="F84" s="4">
        <f t="shared" ref="F84:F143" si="14">E84/D84*100</f>
        <v>53.851968541949176</v>
      </c>
      <c r="G84" s="35"/>
    </row>
    <row r="85" spans="1:8" x14ac:dyDescent="0.25">
      <c r="A85" s="18"/>
      <c r="B85" s="21"/>
      <c r="C85" s="10" t="s">
        <v>47</v>
      </c>
      <c r="D85" s="5">
        <v>0</v>
      </c>
      <c r="E85" s="5">
        <v>0</v>
      </c>
      <c r="F85" s="5">
        <v>0</v>
      </c>
      <c r="G85" s="36"/>
    </row>
    <row r="86" spans="1:8" x14ac:dyDescent="0.25">
      <c r="A86" s="18"/>
      <c r="B86" s="21"/>
      <c r="C86" s="10" t="s">
        <v>48</v>
      </c>
      <c r="D86" s="5">
        <v>2164.6605</v>
      </c>
      <c r="E86" s="5">
        <v>1165.7122899999999</v>
      </c>
      <c r="F86" s="5">
        <f t="shared" si="14"/>
        <v>53.851968472654256</v>
      </c>
      <c r="G86" s="36"/>
    </row>
    <row r="87" spans="1:8" x14ac:dyDescent="0.25">
      <c r="A87" s="18"/>
      <c r="B87" s="21"/>
      <c r="C87" s="10" t="s">
        <v>49</v>
      </c>
      <c r="D87" s="5">
        <v>113.9295</v>
      </c>
      <c r="E87" s="5">
        <v>61.353279999999998</v>
      </c>
      <c r="F87" s="5">
        <f t="shared" si="14"/>
        <v>53.85196985855287</v>
      </c>
      <c r="G87" s="36"/>
    </row>
    <row r="88" spans="1:8" x14ac:dyDescent="0.25">
      <c r="A88" s="19"/>
      <c r="B88" s="22"/>
      <c r="C88" s="10" t="s">
        <v>50</v>
      </c>
      <c r="D88" s="5">
        <v>0</v>
      </c>
      <c r="E88" s="5">
        <v>0</v>
      </c>
      <c r="F88" s="5">
        <v>0</v>
      </c>
      <c r="G88" s="37"/>
      <c r="H88" s="1">
        <f>10</f>
        <v>10</v>
      </c>
    </row>
    <row r="89" spans="1:8" x14ac:dyDescent="0.25">
      <c r="A89" s="17">
        <f t="shared" ref="A89" si="15">A84+1</f>
        <v>17</v>
      </c>
      <c r="B89" s="20" t="s">
        <v>13</v>
      </c>
      <c r="C89" s="10" t="s">
        <v>45</v>
      </c>
      <c r="D89" s="4">
        <f>SUM(D90:D93)</f>
        <v>305.73999999999995</v>
      </c>
      <c r="E89" s="4">
        <f>SUM(E90:E93)</f>
        <v>82.503749999999997</v>
      </c>
      <c r="F89" s="4">
        <f t="shared" si="14"/>
        <v>26.984938182769675</v>
      </c>
      <c r="G89" s="41"/>
    </row>
    <row r="90" spans="1:8" x14ac:dyDescent="0.25">
      <c r="A90" s="18"/>
      <c r="B90" s="21"/>
      <c r="C90" s="10" t="s">
        <v>47</v>
      </c>
      <c r="D90" s="5">
        <v>0</v>
      </c>
      <c r="E90" s="5">
        <v>0</v>
      </c>
      <c r="F90" s="5">
        <v>0</v>
      </c>
      <c r="G90" s="42"/>
    </row>
    <row r="91" spans="1:8" x14ac:dyDescent="0.25">
      <c r="A91" s="18"/>
      <c r="B91" s="21"/>
      <c r="C91" s="10" t="s">
        <v>48</v>
      </c>
      <c r="D91" s="5">
        <v>290.45299999999997</v>
      </c>
      <c r="E91" s="5">
        <v>78.378559999999993</v>
      </c>
      <c r="F91" s="5">
        <f t="shared" si="14"/>
        <v>26.984937322045223</v>
      </c>
      <c r="G91" s="42"/>
    </row>
    <row r="92" spans="1:8" x14ac:dyDescent="0.25">
      <c r="A92" s="18"/>
      <c r="B92" s="21"/>
      <c r="C92" s="10" t="s">
        <v>49</v>
      </c>
      <c r="D92" s="5">
        <v>15.287000000000001</v>
      </c>
      <c r="E92" s="5">
        <v>4.1251899999999999</v>
      </c>
      <c r="F92" s="5">
        <f t="shared" si="14"/>
        <v>26.984954536534307</v>
      </c>
      <c r="G92" s="42"/>
    </row>
    <row r="93" spans="1:8" x14ac:dyDescent="0.25">
      <c r="A93" s="19"/>
      <c r="B93" s="22"/>
      <c r="C93" s="10" t="s">
        <v>50</v>
      </c>
      <c r="D93" s="5">
        <v>0</v>
      </c>
      <c r="E93" s="5">
        <v>0</v>
      </c>
      <c r="F93" s="5">
        <v>0</v>
      </c>
      <c r="G93" s="43"/>
      <c r="H93" s="1">
        <f>15</f>
        <v>15</v>
      </c>
    </row>
    <row r="94" spans="1:8" x14ac:dyDescent="0.25">
      <c r="A94" s="17">
        <f t="shared" ref="A94" si="16">A89+1</f>
        <v>18</v>
      </c>
      <c r="B94" s="20" t="s">
        <v>19</v>
      </c>
      <c r="C94" s="10" t="s">
        <v>45</v>
      </c>
      <c r="D94" s="4">
        <f>SUM(D95:D98)</f>
        <v>1849</v>
      </c>
      <c r="E94" s="4">
        <f>SUM(E95:E98)</f>
        <v>0</v>
      </c>
      <c r="F94" s="4">
        <f t="shared" si="14"/>
        <v>0</v>
      </c>
      <c r="G94" s="35"/>
    </row>
    <row r="95" spans="1:8" x14ac:dyDescent="0.25">
      <c r="A95" s="18"/>
      <c r="B95" s="21"/>
      <c r="C95" s="10" t="s">
        <v>47</v>
      </c>
      <c r="D95" s="5">
        <v>0</v>
      </c>
      <c r="E95" s="5">
        <v>0</v>
      </c>
      <c r="F95" s="5">
        <v>0</v>
      </c>
      <c r="G95" s="36"/>
    </row>
    <row r="96" spans="1:8" x14ac:dyDescent="0.25">
      <c r="A96" s="18"/>
      <c r="B96" s="21"/>
      <c r="C96" s="10" t="s">
        <v>48</v>
      </c>
      <c r="D96" s="5">
        <v>1756.55</v>
      </c>
      <c r="E96" s="5">
        <v>0</v>
      </c>
      <c r="F96" s="5">
        <f t="shared" si="14"/>
        <v>0</v>
      </c>
      <c r="G96" s="36"/>
    </row>
    <row r="97" spans="1:8" x14ac:dyDescent="0.25">
      <c r="A97" s="18"/>
      <c r="B97" s="21"/>
      <c r="C97" s="10" t="s">
        <v>49</v>
      </c>
      <c r="D97" s="5">
        <v>92.45</v>
      </c>
      <c r="E97" s="5">
        <v>0</v>
      </c>
      <c r="F97" s="5">
        <f t="shared" si="14"/>
        <v>0</v>
      </c>
      <c r="G97" s="36"/>
      <c r="H97" s="1">
        <f>1</f>
        <v>1</v>
      </c>
    </row>
    <row r="98" spans="1:8" x14ac:dyDescent="0.25">
      <c r="A98" s="19"/>
      <c r="B98" s="22"/>
      <c r="C98" s="10" t="s">
        <v>50</v>
      </c>
      <c r="D98" s="5">
        <v>0</v>
      </c>
      <c r="E98" s="5">
        <v>0</v>
      </c>
      <c r="F98" s="5">
        <v>0</v>
      </c>
      <c r="G98" s="37"/>
      <c r="H98" s="1">
        <f>3.5</f>
        <v>3.5</v>
      </c>
    </row>
    <row r="99" spans="1:8" x14ac:dyDescent="0.25">
      <c r="A99" s="14" t="s">
        <v>20</v>
      </c>
      <c r="B99" s="33"/>
      <c r="C99" s="33"/>
      <c r="D99" s="33"/>
      <c r="E99" s="33"/>
      <c r="F99" s="33"/>
      <c r="G99" s="34"/>
    </row>
    <row r="100" spans="1:8" x14ac:dyDescent="0.25">
      <c r="A100" s="17">
        <f t="shared" ref="A100" si="17">A94+1</f>
        <v>19</v>
      </c>
      <c r="B100" s="20" t="s">
        <v>21</v>
      </c>
      <c r="C100" s="10" t="s">
        <v>45</v>
      </c>
      <c r="D100" s="4">
        <f>SUM(D101:D104)</f>
        <v>114.4303</v>
      </c>
      <c r="E100" s="4">
        <f>SUM(E101:E104)</f>
        <v>114.4303</v>
      </c>
      <c r="F100" s="4">
        <f t="shared" si="14"/>
        <v>100</v>
      </c>
      <c r="G100" s="23"/>
    </row>
    <row r="101" spans="1:8" x14ac:dyDescent="0.25">
      <c r="A101" s="18"/>
      <c r="B101" s="21"/>
      <c r="C101" s="10" t="s">
        <v>47</v>
      </c>
      <c r="D101" s="5">
        <v>0</v>
      </c>
      <c r="E101" s="5">
        <v>0</v>
      </c>
      <c r="F101" s="5">
        <v>0</v>
      </c>
      <c r="G101" s="24"/>
    </row>
    <row r="102" spans="1:8" x14ac:dyDescent="0.25">
      <c r="A102" s="18"/>
      <c r="B102" s="21"/>
      <c r="C102" s="10" t="s">
        <v>48</v>
      </c>
      <c r="D102" s="5">
        <v>0</v>
      </c>
      <c r="E102" s="5">
        <v>0</v>
      </c>
      <c r="F102" s="5">
        <v>0</v>
      </c>
      <c r="G102" s="24"/>
    </row>
    <row r="103" spans="1:8" x14ac:dyDescent="0.25">
      <c r="A103" s="18"/>
      <c r="B103" s="21"/>
      <c r="C103" s="10" t="s">
        <v>49</v>
      </c>
      <c r="D103" s="5">
        <v>114.4303</v>
      </c>
      <c r="E103" s="5">
        <v>114.4303</v>
      </c>
      <c r="F103" s="5">
        <f t="shared" si="14"/>
        <v>100</v>
      </c>
      <c r="G103" s="24"/>
    </row>
    <row r="104" spans="1:8" x14ac:dyDescent="0.25">
      <c r="A104" s="19"/>
      <c r="B104" s="22"/>
      <c r="C104" s="10" t="s">
        <v>50</v>
      </c>
      <c r="D104" s="5">
        <v>0</v>
      </c>
      <c r="E104" s="5">
        <v>0</v>
      </c>
      <c r="F104" s="5">
        <v>0</v>
      </c>
      <c r="G104" s="25"/>
    </row>
    <row r="105" spans="1:8" x14ac:dyDescent="0.25">
      <c r="A105" s="17">
        <f t="shared" ref="A105" si="18">A100+1</f>
        <v>20</v>
      </c>
      <c r="B105" s="20" t="s">
        <v>22</v>
      </c>
      <c r="C105" s="10" t="s">
        <v>45</v>
      </c>
      <c r="D105" s="4">
        <f>SUM(D106:D109)</f>
        <v>114.4303</v>
      </c>
      <c r="E105" s="4">
        <f>SUM(E106:E109)</f>
        <v>114.4303</v>
      </c>
      <c r="F105" s="4">
        <f t="shared" si="14"/>
        <v>100</v>
      </c>
      <c r="G105" s="35"/>
    </row>
    <row r="106" spans="1:8" x14ac:dyDescent="0.25">
      <c r="A106" s="18"/>
      <c r="B106" s="21"/>
      <c r="C106" s="10" t="s">
        <v>47</v>
      </c>
      <c r="D106" s="5">
        <v>0</v>
      </c>
      <c r="E106" s="5">
        <v>0</v>
      </c>
      <c r="F106" s="5">
        <v>0</v>
      </c>
      <c r="G106" s="36"/>
    </row>
    <row r="107" spans="1:8" x14ac:dyDescent="0.25">
      <c r="A107" s="18"/>
      <c r="B107" s="21"/>
      <c r="C107" s="10" t="s">
        <v>48</v>
      </c>
      <c r="D107" s="5">
        <v>0</v>
      </c>
      <c r="E107" s="5">
        <v>0</v>
      </c>
      <c r="F107" s="5">
        <v>0</v>
      </c>
      <c r="G107" s="36"/>
    </row>
    <row r="108" spans="1:8" x14ac:dyDescent="0.25">
      <c r="A108" s="18"/>
      <c r="B108" s="21"/>
      <c r="C108" s="10" t="s">
        <v>49</v>
      </c>
      <c r="D108" s="5">
        <v>114.4303</v>
      </c>
      <c r="E108" s="5">
        <v>114.4303</v>
      </c>
      <c r="F108" s="5">
        <f>E108/D108*100</f>
        <v>100</v>
      </c>
      <c r="G108" s="36"/>
      <c r="H108" s="1">
        <f>32+21</f>
        <v>53</v>
      </c>
    </row>
    <row r="109" spans="1:8" x14ac:dyDescent="0.25">
      <c r="A109" s="19"/>
      <c r="B109" s="22"/>
      <c r="C109" s="10" t="s">
        <v>50</v>
      </c>
      <c r="D109" s="5">
        <v>0</v>
      </c>
      <c r="E109" s="5">
        <v>0</v>
      </c>
      <c r="F109" s="5">
        <v>0</v>
      </c>
      <c r="G109" s="37"/>
    </row>
    <row r="110" spans="1:8" x14ac:dyDescent="0.25">
      <c r="A110" s="17">
        <f>A105+1</f>
        <v>21</v>
      </c>
      <c r="B110" s="20" t="s">
        <v>23</v>
      </c>
      <c r="C110" s="10" t="s">
        <v>45</v>
      </c>
      <c r="D110" s="4">
        <f>SUM(D111:D114)</f>
        <v>114.43040000000001</v>
      </c>
      <c r="E110" s="4">
        <f>SUM(E111:E114)</f>
        <v>97.043999999999997</v>
      </c>
      <c r="F110" s="4">
        <f t="shared" si="14"/>
        <v>84.806135432542391</v>
      </c>
      <c r="G110" s="35"/>
    </row>
    <row r="111" spans="1:8" x14ac:dyDescent="0.25">
      <c r="A111" s="18"/>
      <c r="B111" s="21"/>
      <c r="C111" s="10" t="s">
        <v>47</v>
      </c>
      <c r="D111" s="5">
        <v>0</v>
      </c>
      <c r="E111" s="5">
        <v>0</v>
      </c>
      <c r="F111" s="5">
        <v>0</v>
      </c>
      <c r="G111" s="36"/>
    </row>
    <row r="112" spans="1:8" x14ac:dyDescent="0.25">
      <c r="A112" s="18"/>
      <c r="B112" s="21"/>
      <c r="C112" s="10" t="s">
        <v>48</v>
      </c>
      <c r="D112" s="5">
        <v>0</v>
      </c>
      <c r="E112" s="5">
        <v>0</v>
      </c>
      <c r="F112" s="5">
        <v>0</v>
      </c>
      <c r="G112" s="36"/>
      <c r="H112" s="1">
        <f>16</f>
        <v>16</v>
      </c>
    </row>
    <row r="113" spans="1:8" x14ac:dyDescent="0.25">
      <c r="A113" s="18"/>
      <c r="B113" s="21"/>
      <c r="C113" s="10" t="s">
        <v>49</v>
      </c>
      <c r="D113" s="5">
        <v>114.43040000000001</v>
      </c>
      <c r="E113" s="5">
        <v>97.043999999999997</v>
      </c>
      <c r="F113" s="5">
        <f t="shared" si="14"/>
        <v>84.806135432542391</v>
      </c>
      <c r="G113" s="36"/>
      <c r="H113" s="1">
        <f>5+31.6+98.6+10.5+4.1+11.4</f>
        <v>161.19999999999999</v>
      </c>
    </row>
    <row r="114" spans="1:8" x14ac:dyDescent="0.25">
      <c r="A114" s="19"/>
      <c r="B114" s="22"/>
      <c r="C114" s="10" t="s">
        <v>50</v>
      </c>
      <c r="D114" s="5">
        <v>0</v>
      </c>
      <c r="E114" s="5">
        <v>0</v>
      </c>
      <c r="F114" s="5">
        <v>0</v>
      </c>
      <c r="G114" s="37"/>
      <c r="H114" s="1">
        <f>2.5</f>
        <v>2.5</v>
      </c>
    </row>
    <row r="115" spans="1:8" x14ac:dyDescent="0.25">
      <c r="A115" s="17">
        <f t="shared" ref="A115" si="19">A110+1</f>
        <v>22</v>
      </c>
      <c r="B115" s="20" t="s">
        <v>24</v>
      </c>
      <c r="C115" s="10" t="s">
        <v>45</v>
      </c>
      <c r="D115" s="4">
        <f>SUM(D116:D119)</f>
        <v>2661.3</v>
      </c>
      <c r="E115" s="4">
        <f>SUM(E116:E119)</f>
        <v>2557.34591</v>
      </c>
      <c r="F115" s="4">
        <f t="shared" si="14"/>
        <v>96.093860519295077</v>
      </c>
      <c r="G115" s="35"/>
    </row>
    <row r="116" spans="1:8" x14ac:dyDescent="0.25">
      <c r="A116" s="18"/>
      <c r="B116" s="21"/>
      <c r="C116" s="10" t="s">
        <v>47</v>
      </c>
      <c r="D116" s="5">
        <v>0</v>
      </c>
      <c r="E116" s="5">
        <v>0</v>
      </c>
      <c r="F116" s="5">
        <v>0</v>
      </c>
      <c r="G116" s="36"/>
    </row>
    <row r="117" spans="1:8" x14ac:dyDescent="0.25">
      <c r="A117" s="18"/>
      <c r="B117" s="21"/>
      <c r="C117" s="10" t="s">
        <v>48</v>
      </c>
      <c r="D117" s="5">
        <v>0</v>
      </c>
      <c r="E117" s="5">
        <v>0</v>
      </c>
      <c r="F117" s="5">
        <v>0</v>
      </c>
      <c r="G117" s="36"/>
    </row>
    <row r="118" spans="1:8" x14ac:dyDescent="0.25">
      <c r="A118" s="18"/>
      <c r="B118" s="21"/>
      <c r="C118" s="10" t="s">
        <v>49</v>
      </c>
      <c r="D118" s="5">
        <v>2661.3</v>
      </c>
      <c r="E118" s="5">
        <v>2557.34591</v>
      </c>
      <c r="F118" s="5">
        <f t="shared" si="14"/>
        <v>96.093860519295077</v>
      </c>
      <c r="G118" s="36"/>
    </row>
    <row r="119" spans="1:8" x14ac:dyDescent="0.25">
      <c r="A119" s="19"/>
      <c r="B119" s="22"/>
      <c r="C119" s="10" t="s">
        <v>50</v>
      </c>
      <c r="D119" s="5">
        <v>0</v>
      </c>
      <c r="E119" s="5">
        <v>0</v>
      </c>
      <c r="F119" s="5">
        <v>0</v>
      </c>
      <c r="G119" s="37"/>
    </row>
    <row r="120" spans="1:8" x14ac:dyDescent="0.25">
      <c r="A120" s="17">
        <f t="shared" ref="A120" si="20">A115+1</f>
        <v>23</v>
      </c>
      <c r="B120" s="20" t="s">
        <v>25</v>
      </c>
      <c r="C120" s="10" t="s">
        <v>45</v>
      </c>
      <c r="D120" s="4">
        <f>SUM(D121:D124)</f>
        <v>1185.5</v>
      </c>
      <c r="E120" s="4">
        <f>SUM(E121:E124)</f>
        <v>1128.4338399999999</v>
      </c>
      <c r="F120" s="4">
        <f t="shared" si="14"/>
        <v>95.186321383382534</v>
      </c>
      <c r="G120" s="35"/>
    </row>
    <row r="121" spans="1:8" x14ac:dyDescent="0.25">
      <c r="A121" s="18"/>
      <c r="B121" s="21"/>
      <c r="C121" s="10" t="s">
        <v>47</v>
      </c>
      <c r="D121" s="5">
        <v>0</v>
      </c>
      <c r="E121" s="5">
        <v>0</v>
      </c>
      <c r="F121" s="5">
        <v>0</v>
      </c>
      <c r="G121" s="36"/>
    </row>
    <row r="122" spans="1:8" x14ac:dyDescent="0.25">
      <c r="A122" s="18"/>
      <c r="B122" s="21"/>
      <c r="C122" s="10" t="s">
        <v>48</v>
      </c>
      <c r="D122" s="5">
        <v>0</v>
      </c>
      <c r="E122" s="5">
        <v>0</v>
      </c>
      <c r="F122" s="5">
        <v>0</v>
      </c>
      <c r="G122" s="36"/>
    </row>
    <row r="123" spans="1:8" x14ac:dyDescent="0.25">
      <c r="A123" s="18"/>
      <c r="B123" s="21"/>
      <c r="C123" s="10" t="s">
        <v>49</v>
      </c>
      <c r="D123" s="5">
        <v>1185.5</v>
      </c>
      <c r="E123" s="5">
        <v>1128.4338399999999</v>
      </c>
      <c r="F123" s="5">
        <f t="shared" si="14"/>
        <v>95.186321383382534</v>
      </c>
      <c r="G123" s="36"/>
    </row>
    <row r="124" spans="1:8" x14ac:dyDescent="0.25">
      <c r="A124" s="19"/>
      <c r="B124" s="22"/>
      <c r="C124" s="10" t="s">
        <v>50</v>
      </c>
      <c r="D124" s="5">
        <v>0</v>
      </c>
      <c r="E124" s="5">
        <v>0</v>
      </c>
      <c r="F124" s="5">
        <v>0</v>
      </c>
      <c r="G124" s="37"/>
    </row>
    <row r="125" spans="1:8" x14ac:dyDescent="0.25">
      <c r="A125" s="17">
        <f t="shared" ref="A125" si="21">A120+1</f>
        <v>24</v>
      </c>
      <c r="B125" s="20" t="s">
        <v>26</v>
      </c>
      <c r="C125" s="10" t="s">
        <v>45</v>
      </c>
      <c r="D125" s="4">
        <f>SUM(D126:D129)</f>
        <v>226.46</v>
      </c>
      <c r="E125" s="4">
        <f>SUM(E126:E129)</f>
        <v>226.46</v>
      </c>
      <c r="F125" s="4">
        <f t="shared" si="14"/>
        <v>100</v>
      </c>
      <c r="G125" s="35"/>
    </row>
    <row r="126" spans="1:8" x14ac:dyDescent="0.25">
      <c r="A126" s="18"/>
      <c r="B126" s="21"/>
      <c r="C126" s="10" t="s">
        <v>47</v>
      </c>
      <c r="D126" s="5">
        <v>0</v>
      </c>
      <c r="E126" s="5">
        <v>0</v>
      </c>
      <c r="F126" s="5">
        <v>0</v>
      </c>
      <c r="G126" s="36"/>
    </row>
    <row r="127" spans="1:8" x14ac:dyDescent="0.25">
      <c r="A127" s="18"/>
      <c r="B127" s="21"/>
      <c r="C127" s="10" t="s">
        <v>48</v>
      </c>
      <c r="D127" s="5">
        <v>0</v>
      </c>
      <c r="E127" s="5">
        <v>0</v>
      </c>
      <c r="F127" s="5">
        <v>0</v>
      </c>
      <c r="G127" s="36"/>
    </row>
    <row r="128" spans="1:8" x14ac:dyDescent="0.25">
      <c r="A128" s="18"/>
      <c r="B128" s="21"/>
      <c r="C128" s="10" t="s">
        <v>49</v>
      </c>
      <c r="D128" s="5">
        <v>226.46</v>
      </c>
      <c r="E128" s="5">
        <v>226.46</v>
      </c>
      <c r="F128" s="5">
        <f t="shared" si="14"/>
        <v>100</v>
      </c>
      <c r="G128" s="36"/>
    </row>
    <row r="129" spans="1:9" x14ac:dyDescent="0.25">
      <c r="A129" s="19"/>
      <c r="B129" s="22"/>
      <c r="C129" s="10" t="s">
        <v>50</v>
      </c>
      <c r="D129" s="5">
        <v>0</v>
      </c>
      <c r="E129" s="5">
        <v>0</v>
      </c>
      <c r="F129" s="5">
        <v>0</v>
      </c>
      <c r="G129" s="37"/>
    </row>
    <row r="130" spans="1:9" x14ac:dyDescent="0.25">
      <c r="A130" s="17">
        <f t="shared" ref="A130" si="22">A120+1</f>
        <v>24</v>
      </c>
      <c r="B130" s="20" t="s">
        <v>27</v>
      </c>
      <c r="C130" s="10" t="s">
        <v>45</v>
      </c>
      <c r="D130" s="4">
        <f>SUM(D131:D134)</f>
        <v>137</v>
      </c>
      <c r="E130" s="4">
        <f>SUM(E131:E134)</f>
        <v>137</v>
      </c>
      <c r="F130" s="4">
        <f t="shared" ref="F130" si="23">E130/D130*100</f>
        <v>100</v>
      </c>
      <c r="G130" s="23"/>
    </row>
    <row r="131" spans="1:9" x14ac:dyDescent="0.25">
      <c r="A131" s="18"/>
      <c r="B131" s="21"/>
      <c r="C131" s="10" t="s">
        <v>47</v>
      </c>
      <c r="D131" s="5">
        <v>0</v>
      </c>
      <c r="E131" s="5">
        <v>0</v>
      </c>
      <c r="F131" s="5">
        <v>0</v>
      </c>
      <c r="G131" s="24"/>
    </row>
    <row r="132" spans="1:9" x14ac:dyDescent="0.25">
      <c r="A132" s="18"/>
      <c r="B132" s="21"/>
      <c r="C132" s="10" t="s">
        <v>48</v>
      </c>
      <c r="D132" s="5">
        <v>0</v>
      </c>
      <c r="E132" s="5">
        <v>0</v>
      </c>
      <c r="F132" s="5">
        <v>0</v>
      </c>
      <c r="G132" s="24"/>
      <c r="H132" s="1">
        <v>83</v>
      </c>
    </row>
    <row r="133" spans="1:9" x14ac:dyDescent="0.25">
      <c r="A133" s="18"/>
      <c r="B133" s="21"/>
      <c r="C133" s="10" t="s">
        <v>49</v>
      </c>
      <c r="D133" s="5">
        <v>137</v>
      </c>
      <c r="E133" s="5">
        <v>137</v>
      </c>
      <c r="F133" s="5">
        <f t="shared" ref="F133" si="24">E133/D133*100</f>
        <v>100</v>
      </c>
      <c r="G133" s="24"/>
      <c r="H133" s="1">
        <f>12+70</f>
        <v>82</v>
      </c>
    </row>
    <row r="134" spans="1:9" x14ac:dyDescent="0.25">
      <c r="A134" s="19"/>
      <c r="B134" s="22"/>
      <c r="C134" s="10" t="s">
        <v>50</v>
      </c>
      <c r="D134" s="5">
        <v>0</v>
      </c>
      <c r="E134" s="5">
        <v>0</v>
      </c>
      <c r="F134" s="5">
        <v>0</v>
      </c>
      <c r="G134" s="25"/>
    </row>
    <row r="135" spans="1:9" x14ac:dyDescent="0.25">
      <c r="A135" s="17">
        <f t="shared" ref="A135" si="25">A125+1</f>
        <v>25</v>
      </c>
      <c r="B135" s="20" t="s">
        <v>28</v>
      </c>
      <c r="C135" s="10" t="s">
        <v>45</v>
      </c>
      <c r="D135" s="4">
        <f>SUM(D136:D139)</f>
        <v>208</v>
      </c>
      <c r="E135" s="4">
        <f>SUM(E136:E139)</f>
        <v>71.009</v>
      </c>
      <c r="F135" s="4">
        <f t="shared" si="14"/>
        <v>34.138942307692311</v>
      </c>
      <c r="G135" s="35"/>
    </row>
    <row r="136" spans="1:9" x14ac:dyDescent="0.25">
      <c r="A136" s="18"/>
      <c r="B136" s="21"/>
      <c r="C136" s="10" t="s">
        <v>47</v>
      </c>
      <c r="D136" s="5">
        <v>0</v>
      </c>
      <c r="E136" s="5">
        <v>0</v>
      </c>
      <c r="F136" s="5">
        <v>0</v>
      </c>
      <c r="G136" s="36"/>
    </row>
    <row r="137" spans="1:9" x14ac:dyDescent="0.25">
      <c r="A137" s="18"/>
      <c r="B137" s="21"/>
      <c r="C137" s="10" t="s">
        <v>48</v>
      </c>
      <c r="D137" s="5">
        <v>0</v>
      </c>
      <c r="E137" s="5">
        <v>0</v>
      </c>
      <c r="F137" s="5">
        <v>0</v>
      </c>
      <c r="G137" s="36"/>
      <c r="H137" s="1">
        <v>83</v>
      </c>
    </row>
    <row r="138" spans="1:9" x14ac:dyDescent="0.25">
      <c r="A138" s="18"/>
      <c r="B138" s="21"/>
      <c r="C138" s="10" t="s">
        <v>49</v>
      </c>
      <c r="D138" s="5">
        <v>208</v>
      </c>
      <c r="E138" s="5">
        <v>71.009</v>
      </c>
      <c r="F138" s="5">
        <f t="shared" si="14"/>
        <v>34.138942307692311</v>
      </c>
      <c r="G138" s="36"/>
      <c r="H138" s="1">
        <f>12+70</f>
        <v>82</v>
      </c>
    </row>
    <row r="139" spans="1:9" x14ac:dyDescent="0.25">
      <c r="A139" s="19"/>
      <c r="B139" s="22"/>
      <c r="C139" s="10" t="s">
        <v>50</v>
      </c>
      <c r="D139" s="5">
        <v>0</v>
      </c>
      <c r="E139" s="5">
        <v>0</v>
      </c>
      <c r="F139" s="5">
        <v>0</v>
      </c>
      <c r="G139" s="37"/>
    </row>
    <row r="140" spans="1:9" x14ac:dyDescent="0.25">
      <c r="A140" s="17">
        <f>A135+1</f>
        <v>26</v>
      </c>
      <c r="B140" s="20" t="s">
        <v>29</v>
      </c>
      <c r="C140" s="10" t="s">
        <v>45</v>
      </c>
      <c r="D140" s="4">
        <f>SUM(D141:D144)</f>
        <v>105.736</v>
      </c>
      <c r="E140" s="4">
        <f>SUM(E141:E144)</f>
        <v>105.736</v>
      </c>
      <c r="F140" s="4">
        <f t="shared" si="14"/>
        <v>100</v>
      </c>
      <c r="G140" s="35"/>
    </row>
    <row r="141" spans="1:9" x14ac:dyDescent="0.25">
      <c r="A141" s="18"/>
      <c r="B141" s="21"/>
      <c r="C141" s="10" t="s">
        <v>47</v>
      </c>
      <c r="D141" s="5">
        <v>0</v>
      </c>
      <c r="E141" s="5">
        <v>0</v>
      </c>
      <c r="F141" s="5">
        <v>0</v>
      </c>
      <c r="G141" s="36"/>
      <c r="I141" s="1">
        <f t="shared" ref="I141" si="26">E141+E136+E126+E121+E116+E111+E106+E101+E95+E90+E85+E79+E74+E69+E64+E59+E53+E47+E42+E37+E32+E26+E21+E16+E11+E6</f>
        <v>0</v>
      </c>
    </row>
    <row r="142" spans="1:9" x14ac:dyDescent="0.25">
      <c r="A142" s="18"/>
      <c r="B142" s="21"/>
      <c r="C142" s="10" t="s">
        <v>48</v>
      </c>
      <c r="D142" s="5">
        <v>0</v>
      </c>
      <c r="E142" s="5">
        <v>0</v>
      </c>
      <c r="F142" s="5">
        <v>0</v>
      </c>
      <c r="G142" s="36"/>
      <c r="I142" s="1">
        <f>E142+E137+E127+E122+E117+E112+E107+E102+E96+E91+E86+E80+E75+E70+E65+E60+E54+E48+E43+E38+E33+E27+E22+E17+E12+E7</f>
        <v>23997.448440000004</v>
      </c>
    </row>
    <row r="143" spans="1:9" x14ac:dyDescent="0.25">
      <c r="A143" s="18"/>
      <c r="B143" s="21"/>
      <c r="C143" s="10" t="s">
        <v>49</v>
      </c>
      <c r="D143" s="5">
        <v>105.736</v>
      </c>
      <c r="E143" s="5">
        <v>105.736</v>
      </c>
      <c r="F143" s="5">
        <f t="shared" si="14"/>
        <v>100</v>
      </c>
      <c r="G143" s="36"/>
      <c r="I143" s="1">
        <f>E143+E138+E128+E123+E118+E113+E108+E103+E97+E92+E87+E81+E76+E71+E66+E61+E55+E49+E44+E39+E34+E28+E23+E18+E13+E8</f>
        <v>6250.7960300000022</v>
      </c>
    </row>
    <row r="144" spans="1:9" x14ac:dyDescent="0.25">
      <c r="A144" s="19"/>
      <c r="B144" s="22"/>
      <c r="C144" s="10" t="s">
        <v>50</v>
      </c>
      <c r="D144" s="5">
        <v>0</v>
      </c>
      <c r="E144" s="5">
        <v>0</v>
      </c>
      <c r="F144" s="5">
        <v>0</v>
      </c>
      <c r="G144" s="37"/>
      <c r="I144" s="1">
        <f>E144+E139+E129+E124+E119+E114+E109+E104+E98+E93+E88+E82+E77+E72+E67+E62+E56+E50+E45+E40+E35+E29+E24+E19+E14+E9</f>
        <v>0</v>
      </c>
    </row>
    <row r="145" spans="1:9" x14ac:dyDescent="0.25">
      <c r="A145" s="17">
        <f>A140+1</f>
        <v>27</v>
      </c>
      <c r="B145" s="20" t="s">
        <v>30</v>
      </c>
      <c r="C145" s="10" t="s">
        <v>45</v>
      </c>
      <c r="D145" s="4">
        <f>SUM(D146:D149)</f>
        <v>350.62700000000001</v>
      </c>
      <c r="E145" s="4">
        <f>SUM(E146:E149)</f>
        <v>348.32405999999997</v>
      </c>
      <c r="F145" s="4">
        <f t="shared" ref="F145" si="27">E145/D145*100</f>
        <v>99.343193764313625</v>
      </c>
      <c r="G145" s="35"/>
    </row>
    <row r="146" spans="1:9" x14ac:dyDescent="0.25">
      <c r="A146" s="18"/>
      <c r="B146" s="21"/>
      <c r="C146" s="10" t="s">
        <v>47</v>
      </c>
      <c r="D146" s="5">
        <v>0</v>
      </c>
      <c r="E146" s="5">
        <v>0</v>
      </c>
      <c r="F146" s="5">
        <v>0</v>
      </c>
      <c r="G146" s="36"/>
    </row>
    <row r="147" spans="1:9" x14ac:dyDescent="0.25">
      <c r="A147" s="18"/>
      <c r="B147" s="21"/>
      <c r="C147" s="10" t="s">
        <v>48</v>
      </c>
      <c r="D147" s="5">
        <v>0</v>
      </c>
      <c r="E147" s="5">
        <v>0</v>
      </c>
      <c r="F147" s="5">
        <v>0</v>
      </c>
      <c r="G147" s="36"/>
    </row>
    <row r="148" spans="1:9" x14ac:dyDescent="0.25">
      <c r="A148" s="18"/>
      <c r="B148" s="21"/>
      <c r="C148" s="10" t="s">
        <v>49</v>
      </c>
      <c r="D148" s="5">
        <v>350.62700000000001</v>
      </c>
      <c r="E148" s="5">
        <v>348.32405999999997</v>
      </c>
      <c r="F148" s="5">
        <f t="shared" ref="F148" si="28">E148/D148*100</f>
        <v>99.343193764313625</v>
      </c>
      <c r="G148" s="36"/>
    </row>
    <row r="149" spans="1:9" x14ac:dyDescent="0.25">
      <c r="A149" s="19"/>
      <c r="B149" s="22"/>
      <c r="C149" s="10" t="s">
        <v>50</v>
      </c>
      <c r="D149" s="5">
        <v>0</v>
      </c>
      <c r="E149" s="5">
        <v>0</v>
      </c>
      <c r="F149" s="5">
        <v>0</v>
      </c>
      <c r="G149" s="37"/>
    </row>
    <row r="150" spans="1:9" x14ac:dyDescent="0.25">
      <c r="A150" s="17">
        <f>A145+1</f>
        <v>28</v>
      </c>
      <c r="B150" s="20" t="s">
        <v>31</v>
      </c>
      <c r="C150" s="10" t="s">
        <v>45</v>
      </c>
      <c r="D150" s="4">
        <f>SUM(D151:D154)</f>
        <v>11.336</v>
      </c>
      <c r="E150" s="4">
        <f>SUM(E151:E154)</f>
        <v>11.336</v>
      </c>
      <c r="F150" s="4">
        <f t="shared" ref="F150" si="29">E150/D150*100</f>
        <v>100</v>
      </c>
      <c r="G150" s="35"/>
    </row>
    <row r="151" spans="1:9" x14ac:dyDescent="0.25">
      <c r="A151" s="18"/>
      <c r="B151" s="21"/>
      <c r="C151" s="10" t="s">
        <v>47</v>
      </c>
      <c r="D151" s="5">
        <v>0</v>
      </c>
      <c r="E151" s="5">
        <v>0</v>
      </c>
      <c r="F151" s="5">
        <v>0</v>
      </c>
      <c r="G151" s="36"/>
      <c r="I151" s="1">
        <f t="shared" ref="I151" si="30">E151+E146+E141+E136+E126+E121+E116+E111+E105+E100+E95+E89+E84+E79+E74+E69+E63+E57+E52+E47+E42+E36+E31+E26+E21+E16</f>
        <v>7762.8672900000001</v>
      </c>
    </row>
    <row r="152" spans="1:9" x14ac:dyDescent="0.25">
      <c r="A152" s="18"/>
      <c r="B152" s="21"/>
      <c r="C152" s="10" t="s">
        <v>48</v>
      </c>
      <c r="D152" s="5">
        <v>0</v>
      </c>
      <c r="E152" s="5">
        <v>0</v>
      </c>
      <c r="F152" s="5">
        <v>0</v>
      </c>
      <c r="G152" s="36"/>
      <c r="I152" s="1">
        <f>E152+E147+E142+E137+E127+E122+E117+E112+E106+E101+E96+E90+E85+E80+E75+E70+E64+E58+E53+E48+E43+E37+E32+E27+E22+E17</f>
        <v>13185.44404</v>
      </c>
    </row>
    <row r="153" spans="1:9" x14ac:dyDescent="0.25">
      <c r="A153" s="18"/>
      <c r="B153" s="21"/>
      <c r="C153" s="10" t="s">
        <v>49</v>
      </c>
      <c r="D153" s="5">
        <v>11.336</v>
      </c>
      <c r="E153" s="5">
        <v>11.336</v>
      </c>
      <c r="F153" s="5">
        <f t="shared" ref="F153" si="31">E153/D153*100</f>
        <v>100</v>
      </c>
      <c r="G153" s="36"/>
      <c r="I153" s="1">
        <f>E153+E148+E143+E138+E128+E123+E118+E113+E107+E102+E97+E91+E86+E81+E76+E71+E65+E59+E54+E49+E44+E38+E33+E28+E23+E18</f>
        <v>12960.410550000001</v>
      </c>
    </row>
    <row r="154" spans="1:9" x14ac:dyDescent="0.25">
      <c r="A154" s="19"/>
      <c r="B154" s="22"/>
      <c r="C154" s="10" t="s">
        <v>50</v>
      </c>
      <c r="D154" s="5">
        <v>0</v>
      </c>
      <c r="E154" s="5">
        <v>0</v>
      </c>
      <c r="F154" s="5">
        <v>0</v>
      </c>
      <c r="G154" s="37"/>
      <c r="I154" s="1">
        <f>E154+E149+E144+E139+E129+E124+E119+E114+E108+E103+E98+E92+E87+E82+E77+E72+E66+E60+E55+E50+E45+E39+E34+E29+E24+E19</f>
        <v>775.92443999999989</v>
      </c>
    </row>
    <row r="155" spans="1:9" x14ac:dyDescent="0.25">
      <c r="A155" s="14" t="s">
        <v>32</v>
      </c>
      <c r="B155" s="15"/>
      <c r="C155" s="15"/>
      <c r="D155" s="15"/>
      <c r="E155" s="15"/>
      <c r="F155" s="15"/>
      <c r="G155" s="16"/>
    </row>
    <row r="156" spans="1:9" x14ac:dyDescent="0.25">
      <c r="A156" s="17">
        <f>A150+1</f>
        <v>29</v>
      </c>
      <c r="B156" s="20" t="s">
        <v>33</v>
      </c>
      <c r="C156" s="10" t="s">
        <v>45</v>
      </c>
      <c r="D156" s="4">
        <f>SUM(D157:D160)</f>
        <v>2439.44</v>
      </c>
      <c r="E156" s="4">
        <f>SUM(E157:E160)</f>
        <v>2256.1386900000002</v>
      </c>
      <c r="F156" s="4">
        <f t="shared" ref="F156:F165" si="32">E156/D156*100</f>
        <v>92.485926688092363</v>
      </c>
      <c r="G156" s="35"/>
    </row>
    <row r="157" spans="1:9" x14ac:dyDescent="0.25">
      <c r="A157" s="18"/>
      <c r="B157" s="21"/>
      <c r="C157" s="10" t="s">
        <v>47</v>
      </c>
      <c r="D157" s="5">
        <v>0</v>
      </c>
      <c r="E157" s="5">
        <v>0</v>
      </c>
      <c r="F157" s="4">
        <v>0</v>
      </c>
      <c r="G157" s="36"/>
    </row>
    <row r="158" spans="1:9" x14ac:dyDescent="0.25">
      <c r="A158" s="18"/>
      <c r="B158" s="21"/>
      <c r="C158" s="10" t="s">
        <v>48</v>
      </c>
      <c r="D158" s="5">
        <v>0</v>
      </c>
      <c r="E158" s="5">
        <v>0</v>
      </c>
      <c r="F158" s="4">
        <v>0</v>
      </c>
      <c r="G158" s="36"/>
    </row>
    <row r="159" spans="1:9" x14ac:dyDescent="0.25">
      <c r="A159" s="18"/>
      <c r="B159" s="21"/>
      <c r="C159" s="10" t="s">
        <v>49</v>
      </c>
      <c r="D159" s="5">
        <v>2439.44</v>
      </c>
      <c r="E159" s="5">
        <v>2256.1386900000002</v>
      </c>
      <c r="F159" s="4">
        <f t="shared" si="32"/>
        <v>92.485926688092363</v>
      </c>
      <c r="G159" s="36"/>
    </row>
    <row r="160" spans="1:9" x14ac:dyDescent="0.25">
      <c r="A160" s="19"/>
      <c r="B160" s="22"/>
      <c r="C160" s="10" t="s">
        <v>50</v>
      </c>
      <c r="D160" s="5">
        <v>0</v>
      </c>
      <c r="E160" s="5">
        <v>0</v>
      </c>
      <c r="F160" s="4">
        <v>0</v>
      </c>
      <c r="G160" s="37"/>
    </row>
    <row r="161" spans="1:7" x14ac:dyDescent="0.25">
      <c r="A161" s="14" t="s">
        <v>34</v>
      </c>
      <c r="B161" s="15"/>
      <c r="C161" s="15"/>
      <c r="D161" s="15"/>
      <c r="E161" s="15"/>
      <c r="F161" s="15"/>
      <c r="G161" s="16"/>
    </row>
    <row r="162" spans="1:7" x14ac:dyDescent="0.25">
      <c r="A162" s="17">
        <f t="shared" ref="A162" si="33">A156+1</f>
        <v>30</v>
      </c>
      <c r="B162" s="20" t="s">
        <v>35</v>
      </c>
      <c r="C162" s="10" t="s">
        <v>45</v>
      </c>
      <c r="D162" s="4">
        <f>SUM(D163:D166)</f>
        <v>2120.5500000000002</v>
      </c>
      <c r="E162" s="4">
        <f>SUM(E163:E166)</f>
        <v>0</v>
      </c>
      <c r="F162" s="4">
        <f t="shared" si="32"/>
        <v>0</v>
      </c>
      <c r="G162" s="35"/>
    </row>
    <row r="163" spans="1:7" x14ac:dyDescent="0.25">
      <c r="A163" s="18"/>
      <c r="B163" s="21"/>
      <c r="C163" s="10" t="s">
        <v>47</v>
      </c>
      <c r="D163" s="5">
        <v>0</v>
      </c>
      <c r="E163" s="5">
        <v>0</v>
      </c>
      <c r="F163" s="5">
        <v>0</v>
      </c>
      <c r="G163" s="36"/>
    </row>
    <row r="164" spans="1:7" x14ac:dyDescent="0.25">
      <c r="A164" s="18"/>
      <c r="B164" s="21"/>
      <c r="C164" s="10" t="s">
        <v>48</v>
      </c>
      <c r="D164" s="5">
        <v>0</v>
      </c>
      <c r="E164" s="5">
        <v>0</v>
      </c>
      <c r="F164" s="5">
        <v>0</v>
      </c>
      <c r="G164" s="36"/>
    </row>
    <row r="165" spans="1:7" x14ac:dyDescent="0.25">
      <c r="A165" s="18"/>
      <c r="B165" s="21"/>
      <c r="C165" s="10" t="s">
        <v>49</v>
      </c>
      <c r="D165" s="5">
        <v>2120.5500000000002</v>
      </c>
      <c r="E165" s="5">
        <v>0</v>
      </c>
      <c r="F165" s="5">
        <f t="shared" si="32"/>
        <v>0</v>
      </c>
      <c r="G165" s="36"/>
    </row>
    <row r="166" spans="1:7" x14ac:dyDescent="0.25">
      <c r="A166" s="19"/>
      <c r="B166" s="22"/>
      <c r="C166" s="10" t="s">
        <v>50</v>
      </c>
      <c r="D166" s="5">
        <v>0</v>
      </c>
      <c r="E166" s="5">
        <v>0</v>
      </c>
      <c r="F166" s="5">
        <v>0</v>
      </c>
      <c r="G166" s="37"/>
    </row>
    <row r="167" spans="1:7" x14ac:dyDescent="0.25">
      <c r="A167" s="35"/>
      <c r="B167" s="38" t="s">
        <v>51</v>
      </c>
      <c r="C167" s="9" t="s">
        <v>45</v>
      </c>
      <c r="D167" s="4">
        <f>SUM(D168:D171)</f>
        <v>61975.039680000002</v>
      </c>
      <c r="E167" s="4">
        <f>SUM(E168:E171)</f>
        <v>33001.04322</v>
      </c>
      <c r="F167" s="4">
        <f t="shared" ref="F167:F170" si="34">E167/D167*100</f>
        <v>53.248926326463952</v>
      </c>
      <c r="G167" s="35"/>
    </row>
    <row r="168" spans="1:7" x14ac:dyDescent="0.25">
      <c r="A168" s="36"/>
      <c r="B168" s="39"/>
      <c r="C168" s="10" t="s">
        <v>47</v>
      </c>
      <c r="D168" s="5">
        <f>D163+D157+D151+D6+D11+D16+D146+D21+D26+D32+D37+D42+D47+D53+D59+D64+D69+D74+D79+D85+D90+D95+D101+D106+D111+D116+D121+D126+D131+D136+D141</f>
        <v>0</v>
      </c>
      <c r="E168" s="5">
        <f>E163+E157+E151+E6+E11+E16+E146+E21+E26+E32+E37+E42+E47+E53+E59+E64+E69+E74+E79+E85+E90+E95+E101+E106+E111+E116+E121+E126+E131+E136+E141</f>
        <v>0</v>
      </c>
      <c r="F168" s="5">
        <v>0</v>
      </c>
      <c r="G168" s="36"/>
    </row>
    <row r="169" spans="1:7" x14ac:dyDescent="0.25">
      <c r="A169" s="36"/>
      <c r="B169" s="39"/>
      <c r="C169" s="10" t="s">
        <v>48</v>
      </c>
      <c r="D169" s="5">
        <f t="shared" ref="D169:E171" si="35">D164+D158+D152+D7+D12+D17+D147+D22+D27+D33+D38+D43+D48+D54+D60+D65+D70+D75+D80+D86+D91+D96+D102+D107+D112+D117+D122+D127+D132+D137+D142</f>
        <v>49248.600095000002</v>
      </c>
      <c r="E169" s="5">
        <f t="shared" si="35"/>
        <v>23997.44844</v>
      </c>
      <c r="F169" s="5">
        <f t="shared" si="34"/>
        <v>48.727168678316112</v>
      </c>
      <c r="G169" s="36"/>
    </row>
    <row r="170" spans="1:7" x14ac:dyDescent="0.25">
      <c r="A170" s="36"/>
      <c r="B170" s="39"/>
      <c r="C170" s="10" t="s">
        <v>49</v>
      </c>
      <c r="D170" s="5">
        <f t="shared" si="35"/>
        <v>12726.439585</v>
      </c>
      <c r="E170" s="5">
        <f t="shared" si="35"/>
        <v>9003.5947799999994</v>
      </c>
      <c r="F170" s="5">
        <f t="shared" si="34"/>
        <v>70.747161606865077</v>
      </c>
      <c r="G170" s="36"/>
    </row>
    <row r="171" spans="1:7" x14ac:dyDescent="0.25">
      <c r="A171" s="37"/>
      <c r="B171" s="40"/>
      <c r="C171" s="10" t="s">
        <v>50</v>
      </c>
      <c r="D171" s="5">
        <f t="shared" si="35"/>
        <v>0</v>
      </c>
      <c r="E171" s="5">
        <f t="shared" si="35"/>
        <v>0</v>
      </c>
      <c r="F171" s="5">
        <v>0</v>
      </c>
      <c r="G171" s="37"/>
    </row>
    <row r="172" spans="1:7" ht="33.75" customHeight="1" x14ac:dyDescent="0.25">
      <c r="A172" s="26" t="s">
        <v>58</v>
      </c>
      <c r="B172" s="27"/>
      <c r="C172" s="27"/>
      <c r="D172" s="27"/>
      <c r="E172" s="27"/>
      <c r="F172" s="27"/>
      <c r="G172" s="27"/>
    </row>
    <row r="173" spans="1:7" x14ac:dyDescent="0.25">
      <c r="A173" s="11"/>
      <c r="B173" s="12"/>
      <c r="C173" s="13"/>
      <c r="D173" s="11"/>
      <c r="E173" s="11"/>
      <c r="F173" s="11"/>
      <c r="G173" s="11"/>
    </row>
    <row r="174" spans="1:7" x14ac:dyDescent="0.25">
      <c r="A174" s="1" t="s">
        <v>52</v>
      </c>
    </row>
    <row r="175" spans="1:7" x14ac:dyDescent="0.25">
      <c r="A175" s="1" t="s">
        <v>53</v>
      </c>
    </row>
    <row r="176" spans="1:7" x14ac:dyDescent="0.25">
      <c r="A176" s="1" t="s">
        <v>54</v>
      </c>
    </row>
    <row r="177" spans="1:7" x14ac:dyDescent="0.25">
      <c r="A177" s="1" t="s">
        <v>55</v>
      </c>
    </row>
    <row r="180" spans="1:7" x14ac:dyDescent="0.25">
      <c r="A180" s="6"/>
      <c r="B180" s="6"/>
      <c r="C180" s="7"/>
      <c r="D180" s="7"/>
      <c r="E180" s="7"/>
      <c r="F180" s="7"/>
      <c r="G180" s="6"/>
    </row>
    <row r="181" spans="1:7" x14ac:dyDescent="0.25">
      <c r="A181" s="8"/>
    </row>
  </sheetData>
  <mergeCells count="110">
    <mergeCell ref="A1:G1"/>
    <mergeCell ref="A2:A3"/>
    <mergeCell ref="B2:B3"/>
    <mergeCell ref="C2:C3"/>
    <mergeCell ref="D2:F2"/>
    <mergeCell ref="A15:A19"/>
    <mergeCell ref="B15:B19"/>
    <mergeCell ref="G15:G19"/>
    <mergeCell ref="A20:A24"/>
    <mergeCell ref="B20:B24"/>
    <mergeCell ref="G20:G24"/>
    <mergeCell ref="A5:A9"/>
    <mergeCell ref="B5:B9"/>
    <mergeCell ref="G5:G9"/>
    <mergeCell ref="A10:A14"/>
    <mergeCell ref="B10:B14"/>
    <mergeCell ref="G10:G14"/>
    <mergeCell ref="A36:A40"/>
    <mergeCell ref="B36:B40"/>
    <mergeCell ref="G36:G40"/>
    <mergeCell ref="A41:A45"/>
    <mergeCell ref="B41:B45"/>
    <mergeCell ref="G41:G45"/>
    <mergeCell ref="A25:A29"/>
    <mergeCell ref="B25:B29"/>
    <mergeCell ref="G25:G29"/>
    <mergeCell ref="A31:A35"/>
    <mergeCell ref="B31:B35"/>
    <mergeCell ref="G31:G35"/>
    <mergeCell ref="A58:A62"/>
    <mergeCell ref="B58:B62"/>
    <mergeCell ref="G58:G62"/>
    <mergeCell ref="A63:A67"/>
    <mergeCell ref="B63:B67"/>
    <mergeCell ref="G63:G67"/>
    <mergeCell ref="A46:A50"/>
    <mergeCell ref="B46:B50"/>
    <mergeCell ref="G46:G50"/>
    <mergeCell ref="A52:A56"/>
    <mergeCell ref="B52:B56"/>
    <mergeCell ref="G52:G56"/>
    <mergeCell ref="A78:A82"/>
    <mergeCell ref="B78:B82"/>
    <mergeCell ref="G78:G82"/>
    <mergeCell ref="A84:A88"/>
    <mergeCell ref="B84:B88"/>
    <mergeCell ref="G84:G88"/>
    <mergeCell ref="A68:A72"/>
    <mergeCell ref="B68:B72"/>
    <mergeCell ref="G68:G72"/>
    <mergeCell ref="A73:A77"/>
    <mergeCell ref="B73:B77"/>
    <mergeCell ref="G73:G77"/>
    <mergeCell ref="A100:A104"/>
    <mergeCell ref="B100:B104"/>
    <mergeCell ref="G100:G104"/>
    <mergeCell ref="A105:A109"/>
    <mergeCell ref="B105:B109"/>
    <mergeCell ref="G105:G109"/>
    <mergeCell ref="A89:A93"/>
    <mergeCell ref="B89:B93"/>
    <mergeCell ref="G89:G93"/>
    <mergeCell ref="A94:A98"/>
    <mergeCell ref="B94:B98"/>
    <mergeCell ref="G94:G98"/>
    <mergeCell ref="A120:A124"/>
    <mergeCell ref="B120:B124"/>
    <mergeCell ref="G120:G124"/>
    <mergeCell ref="A125:A129"/>
    <mergeCell ref="B125:B129"/>
    <mergeCell ref="G125:G129"/>
    <mergeCell ref="A110:A114"/>
    <mergeCell ref="B110:B114"/>
    <mergeCell ref="G110:G114"/>
    <mergeCell ref="A115:A119"/>
    <mergeCell ref="B115:B119"/>
    <mergeCell ref="G115:G119"/>
    <mergeCell ref="A155:G155"/>
    <mergeCell ref="A156:A160"/>
    <mergeCell ref="B156:B160"/>
    <mergeCell ref="G156:G160"/>
    <mergeCell ref="A135:A139"/>
    <mergeCell ref="B135:B139"/>
    <mergeCell ref="G135:G139"/>
    <mergeCell ref="A140:A144"/>
    <mergeCell ref="B140:B144"/>
    <mergeCell ref="G140:G144"/>
    <mergeCell ref="A161:G161"/>
    <mergeCell ref="A130:A134"/>
    <mergeCell ref="B130:B134"/>
    <mergeCell ref="G130:G134"/>
    <mergeCell ref="A172:G172"/>
    <mergeCell ref="A4:G4"/>
    <mergeCell ref="A30:G30"/>
    <mergeCell ref="A51:G51"/>
    <mergeCell ref="A57:G57"/>
    <mergeCell ref="A83:G83"/>
    <mergeCell ref="A99:G99"/>
    <mergeCell ref="A150:A154"/>
    <mergeCell ref="B150:B154"/>
    <mergeCell ref="G150:G154"/>
    <mergeCell ref="A167:A171"/>
    <mergeCell ref="B167:B171"/>
    <mergeCell ref="G167:G171"/>
    <mergeCell ref="A162:A166"/>
    <mergeCell ref="B162:B166"/>
    <mergeCell ref="G162:G166"/>
    <mergeCell ref="A145:A149"/>
    <mergeCell ref="B145:B149"/>
    <mergeCell ref="G145:G149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3 квартал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2012-10-22T10:51:36Z</dcterms:modified>
</cp:coreProperties>
</file>